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U:\0800-CO\Division des communications\2.400 - Site Internet\À mettre en ligne\"/>
    </mc:Choice>
  </mc:AlternateContent>
  <xr:revisionPtr revIDLastSave="0" documentId="8_{730DBCA4-984D-4E35-8588-DADA8DB0D6C2}" xr6:coauthVersionLast="47" xr6:coauthVersionMax="47" xr10:uidLastSave="{00000000-0000-0000-0000-000000000000}"/>
  <bookViews>
    <workbookView xWindow="-120" yWindow="-120" windowWidth="29040" windowHeight="15720" tabRatio="727" xr2:uid="{00000000-000D-0000-FFFF-FFFF00000000}"/>
  </bookViews>
  <sheets>
    <sheet name="Formulaire de base" sheetId="12" r:id="rId1"/>
    <sheet name="Volume à retenir" sheetId="3" r:id="rId2"/>
  </sheets>
  <definedNames>
    <definedName name="Print_Area" localSheetId="0">'Formulaire de base'!$A$1:$L$128</definedName>
    <definedName name="Print_Area" localSheetId="1">'Volume à retenir'!$A$1:$F$82</definedName>
    <definedName name="_xlnm.Print_Area" localSheetId="0">'Formulaire de base'!$A$1:$O$128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3" l="1"/>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A8" i="3"/>
  <c r="B8" i="3"/>
  <c r="C8" i="3"/>
  <c r="A9" i="3"/>
  <c r="B9" i="3"/>
  <c r="C9" i="3"/>
  <c r="A10" i="3"/>
  <c r="B10" i="3"/>
  <c r="C10" i="3"/>
  <c r="A11" i="3"/>
  <c r="B11" i="3"/>
  <c r="C11" i="3"/>
  <c r="A12" i="3"/>
  <c r="B12" i="3"/>
  <c r="C12" i="3"/>
  <c r="A13" i="3"/>
  <c r="B13" i="3"/>
  <c r="C13" i="3"/>
  <c r="A15" i="3"/>
  <c r="B15" i="3"/>
  <c r="C15" i="3"/>
  <c r="A16" i="3"/>
  <c r="B16" i="3"/>
  <c r="C16" i="3"/>
  <c r="A17" i="3"/>
  <c r="B17" i="3"/>
  <c r="C17" i="3"/>
  <c r="I39" i="12"/>
  <c r="I40" i="12"/>
  <c r="I41" i="12"/>
  <c r="I42" i="12"/>
  <c r="I43" i="12"/>
  <c r="I44" i="12"/>
  <c r="E45" i="12"/>
  <c r="I47" i="12"/>
  <c r="I48" i="12"/>
  <c r="I49" i="12"/>
  <c r="E50" i="12"/>
  <c r="G31" i="3"/>
  <c r="G61" i="3"/>
  <c r="G45" i="3"/>
  <c r="G65" i="3"/>
  <c r="G57" i="3"/>
  <c r="G49" i="3"/>
  <c r="G41" i="3"/>
  <c r="G62" i="3"/>
  <c r="G54" i="3"/>
  <c r="G46" i="3"/>
  <c r="G38" i="3"/>
  <c r="G37" i="3"/>
  <c r="G63" i="3"/>
  <c r="G55" i="3"/>
  <c r="G47" i="3"/>
  <c r="G39" i="3"/>
  <c r="G60" i="3"/>
  <c r="G52" i="3"/>
  <c r="G44" i="3"/>
  <c r="G36" i="3"/>
  <c r="G35" i="3"/>
  <c r="G53" i="3"/>
  <c r="G66" i="3"/>
  <c r="G58" i="3"/>
  <c r="G50" i="3"/>
  <c r="G42" i="3"/>
  <c r="G34" i="3"/>
  <c r="G33" i="3"/>
  <c r="G59" i="3"/>
  <c r="G51" i="3"/>
  <c r="G43" i="3"/>
  <c r="G64" i="3"/>
  <c r="G56" i="3"/>
  <c r="G48" i="3"/>
  <c r="G40" i="3"/>
  <c r="G79" i="3"/>
  <c r="G32" i="3"/>
  <c r="F56" i="12" l="1"/>
  <c r="H56" i="12" s="1"/>
  <c r="D16" i="3"/>
  <c r="D9" i="3"/>
  <c r="D11" i="3"/>
  <c r="D13" i="3"/>
  <c r="B18" i="3"/>
  <c r="C19" i="3" s="1"/>
  <c r="C20" i="3" s="1"/>
  <c r="D17" i="3"/>
  <c r="D10" i="3"/>
  <c r="D12" i="3"/>
  <c r="D15" i="3"/>
  <c r="I50" i="12"/>
  <c r="G50" i="12"/>
  <c r="D8" i="3"/>
  <c r="C18" i="3" l="1"/>
  <c r="C77" i="3" s="1"/>
  <c r="C40" i="3"/>
  <c r="E20" i="3"/>
  <c r="D40" i="3"/>
  <c r="C34" i="3"/>
  <c r="C38" i="3"/>
  <c r="C42" i="3"/>
  <c r="C46" i="3"/>
  <c r="C50" i="3"/>
  <c r="C54" i="3"/>
  <c r="C58" i="3"/>
  <c r="C62" i="3"/>
  <c r="C66" i="3"/>
  <c r="C70" i="3"/>
  <c r="C74" i="3"/>
  <c r="C78" i="3"/>
  <c r="C35" i="3"/>
  <c r="C39" i="3"/>
  <c r="C43" i="3"/>
  <c r="C47" i="3"/>
  <c r="C51" i="3"/>
  <c r="C55" i="3"/>
  <c r="C59" i="3"/>
  <c r="C63" i="3"/>
  <c r="C67" i="3"/>
  <c r="C71" i="3"/>
  <c r="C75" i="3"/>
  <c r="C31" i="3"/>
  <c r="C32" i="3"/>
  <c r="C36" i="3"/>
  <c r="C44" i="3"/>
  <c r="C48" i="3"/>
  <c r="C52" i="3"/>
  <c r="C56" i="3"/>
  <c r="C60" i="3"/>
  <c r="C64" i="3"/>
  <c r="C68" i="3"/>
  <c r="C72" i="3"/>
  <c r="C76" i="3"/>
  <c r="C33" i="3"/>
  <c r="C37" i="3"/>
  <c r="C41" i="3"/>
  <c r="C45" i="3"/>
  <c r="C49" i="3"/>
  <c r="C53" i="3"/>
  <c r="C57" i="3"/>
  <c r="C61" i="3"/>
  <c r="C65" i="3"/>
  <c r="C69" i="3"/>
  <c r="C73" i="3"/>
  <c r="D70" i="3"/>
  <c r="D71" i="3"/>
  <c r="D63" i="3"/>
  <c r="E40" i="3" l="1"/>
  <c r="F40" i="3" s="1"/>
  <c r="D18" i="3"/>
  <c r="E70" i="3"/>
  <c r="F70" i="3" s="1"/>
  <c r="E71" i="3"/>
  <c r="F71" i="3" s="1"/>
  <c r="E63" i="3"/>
  <c r="F63" i="3" s="1"/>
  <c r="D47" i="3"/>
  <c r="E47" i="3" s="1"/>
  <c r="F47" i="3" s="1"/>
  <c r="D55" i="3"/>
  <c r="E55" i="3" s="1"/>
  <c r="F55" i="3" s="1"/>
  <c r="D54" i="3"/>
  <c r="E54" i="3" s="1"/>
  <c r="F54" i="3" s="1"/>
  <c r="D32" i="3"/>
  <c r="E32" i="3" s="1"/>
  <c r="F32" i="3" s="1"/>
  <c r="D39" i="3"/>
  <c r="E39" i="3" s="1"/>
  <c r="F39" i="3" s="1"/>
  <c r="D46" i="3"/>
  <c r="E46" i="3" s="1"/>
  <c r="F46" i="3" s="1"/>
  <c r="D31" i="3"/>
  <c r="E31" i="3" s="1"/>
  <c r="F31" i="3" s="1"/>
  <c r="D37" i="3"/>
  <c r="E37" i="3" s="1"/>
  <c r="F37" i="3" s="1"/>
  <c r="D62" i="3"/>
  <c r="E62" i="3" s="1"/>
  <c r="F62" i="3" s="1"/>
  <c r="D38" i="3"/>
  <c r="E38" i="3" s="1"/>
  <c r="F38" i="3" s="1"/>
  <c r="D53" i="3"/>
  <c r="E53" i="3" s="1"/>
  <c r="F53" i="3" s="1"/>
  <c r="D69" i="3"/>
  <c r="E69" i="3" s="1"/>
  <c r="F69" i="3" s="1"/>
  <c r="D56" i="3"/>
  <c r="E56" i="3" s="1"/>
  <c r="F56" i="3" s="1"/>
  <c r="D72" i="3"/>
  <c r="E72" i="3" s="1"/>
  <c r="F72" i="3" s="1"/>
  <c r="D43" i="3"/>
  <c r="E43" i="3" s="1"/>
  <c r="F43" i="3" s="1"/>
  <c r="D59" i="3"/>
  <c r="E59" i="3" s="1"/>
  <c r="F59" i="3" s="1"/>
  <c r="D75" i="3"/>
  <c r="E75" i="3" s="1"/>
  <c r="F75" i="3" s="1"/>
  <c r="D42" i="3"/>
  <c r="E42" i="3" s="1"/>
  <c r="F42" i="3" s="1"/>
  <c r="D58" i="3"/>
  <c r="E58" i="3" s="1"/>
  <c r="F58" i="3" s="1"/>
  <c r="D74" i="3"/>
  <c r="E74" i="3" s="1"/>
  <c r="F74" i="3" s="1"/>
  <c r="D41" i="3"/>
  <c r="E41" i="3" s="1"/>
  <c r="F41" i="3" s="1"/>
  <c r="D57" i="3"/>
  <c r="E57" i="3" s="1"/>
  <c r="F57" i="3" s="1"/>
  <c r="D73" i="3"/>
  <c r="E73" i="3" s="1"/>
  <c r="F73" i="3" s="1"/>
  <c r="D44" i="3"/>
  <c r="E44" i="3" s="1"/>
  <c r="F44" i="3" s="1"/>
  <c r="D60" i="3"/>
  <c r="E60" i="3" s="1"/>
  <c r="F60" i="3" s="1"/>
  <c r="D78" i="3"/>
  <c r="E78" i="3" s="1"/>
  <c r="F78" i="3" s="1"/>
  <c r="D45" i="3"/>
  <c r="E45" i="3" s="1"/>
  <c r="F45" i="3" s="1"/>
  <c r="D61" i="3"/>
  <c r="E61" i="3" s="1"/>
  <c r="F61" i="3" s="1"/>
  <c r="D77" i="3"/>
  <c r="E77" i="3" s="1"/>
  <c r="F77" i="3" s="1"/>
  <c r="D48" i="3"/>
  <c r="E48" i="3" s="1"/>
  <c r="F48" i="3" s="1"/>
  <c r="D64" i="3"/>
  <c r="E64" i="3" s="1"/>
  <c r="F64" i="3" s="1"/>
  <c r="D36" i="3"/>
  <c r="E36" i="3" s="1"/>
  <c r="F36" i="3" s="1"/>
  <c r="D51" i="3"/>
  <c r="E51" i="3" s="1"/>
  <c r="F51" i="3" s="1"/>
  <c r="D67" i="3"/>
  <c r="E67" i="3" s="1"/>
  <c r="F67" i="3" s="1"/>
  <c r="D33" i="3"/>
  <c r="E33" i="3" s="1"/>
  <c r="F33" i="3" s="1"/>
  <c r="D50" i="3"/>
  <c r="E50" i="3" s="1"/>
  <c r="F50" i="3" s="1"/>
  <c r="D66" i="3"/>
  <c r="E66" i="3" s="1"/>
  <c r="F66" i="3" s="1"/>
  <c r="D34" i="3"/>
  <c r="E34" i="3" s="1"/>
  <c r="F34" i="3" s="1"/>
  <c r="D49" i="3"/>
  <c r="E49" i="3" s="1"/>
  <c r="F49" i="3" s="1"/>
  <c r="D65" i="3"/>
  <c r="E65" i="3" s="1"/>
  <c r="F65" i="3" s="1"/>
  <c r="D35" i="3"/>
  <c r="E35" i="3" s="1"/>
  <c r="F35" i="3" s="1"/>
  <c r="D52" i="3"/>
  <c r="E52" i="3" s="1"/>
  <c r="F52" i="3" s="1"/>
  <c r="D68" i="3"/>
  <c r="E68" i="3" s="1"/>
  <c r="F68" i="3" s="1"/>
  <c r="D76" i="3"/>
  <c r="E76" i="3" s="1"/>
  <c r="F76" i="3" s="1"/>
  <c r="F79" i="3" l="1"/>
  <c r="E81" i="3" s="1"/>
  <c r="F5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landryjp</author>
  </authors>
  <commentList>
    <comment ref="C28" authorId="0" shapeId="0" xr:uid="{00000000-0006-0000-0100-000001000000}">
      <text>
        <r>
          <rPr>
            <b/>
            <sz val="8"/>
            <color indexed="81"/>
            <rFont val="Tahoma"/>
            <family val="2"/>
          </rPr>
          <t>UNITÉS</t>
        </r>
        <r>
          <rPr>
            <sz val="8"/>
            <color indexed="81"/>
            <rFont val="Tahoma"/>
            <family val="2"/>
          </rPr>
          <t xml:space="preserve">
i : mm/h
A : km2</t>
        </r>
      </text>
    </comment>
    <comment ref="D28" authorId="0" shapeId="0" xr:uid="{00000000-0006-0000-0100-000002000000}">
      <text>
        <r>
          <rPr>
            <b/>
            <sz val="8"/>
            <color indexed="81"/>
            <rFont val="Tahoma"/>
            <family val="2"/>
          </rPr>
          <t xml:space="preserve">UNITÉS
</t>
        </r>
        <r>
          <rPr>
            <sz val="8"/>
            <color indexed="81"/>
            <rFont val="Tahoma"/>
            <family val="2"/>
          </rPr>
          <t>Qr : 10 l/s/ha
A : ha</t>
        </r>
      </text>
    </comment>
  </commentList>
</comments>
</file>

<file path=xl/sharedStrings.xml><?xml version="1.0" encoding="utf-8"?>
<sst xmlns="http://schemas.openxmlformats.org/spreadsheetml/2006/main" count="199" uniqueCount="156">
  <si>
    <t>4.1  Calcul de rétention</t>
  </si>
  <si>
    <t>Type de surface</t>
  </si>
  <si>
    <t>Gazon</t>
  </si>
  <si>
    <t>Toit de bâtiment</t>
  </si>
  <si>
    <t>Débit maximum permis pour la propriété</t>
  </si>
  <si>
    <t>Superficie de la propriété</t>
  </si>
  <si>
    <t>Récurrence de conception :</t>
  </si>
  <si>
    <t>Temps</t>
  </si>
  <si>
    <t>Intensité</t>
  </si>
  <si>
    <t>Volume à retenir</t>
  </si>
  <si>
    <t>min.</t>
  </si>
  <si>
    <t>ans</t>
  </si>
  <si>
    <t>Volume maximum pratique à retenir pour la propriété :</t>
  </si>
  <si>
    <t>DESCRIPTION DE LA PROPRIÉTÉ</t>
  </si>
  <si>
    <t>Superficie de la propriété en hectare</t>
  </si>
  <si>
    <t>l/s</t>
  </si>
  <si>
    <t>mm/h</t>
  </si>
  <si>
    <t>hectares</t>
  </si>
  <si>
    <t>CALCUL DU VOLUME DE RÉTENTION</t>
  </si>
  <si>
    <t>VOLUME DE RÉTENTION REQUIS</t>
  </si>
  <si>
    <t>Béton</t>
  </si>
  <si>
    <r>
      <t>Superficie (m</t>
    </r>
    <r>
      <rPr>
        <sz val="8"/>
        <rFont val="Arial"/>
        <family val="2"/>
      </rPr>
      <t>2</t>
    </r>
    <r>
      <rPr>
        <sz val="10"/>
        <rFont val="Arial"/>
        <family val="2"/>
      </rPr>
      <t>)</t>
    </r>
  </si>
  <si>
    <r>
      <t>Équivalence (m</t>
    </r>
    <r>
      <rPr>
        <sz val="8"/>
        <rFont val="Arial"/>
        <family val="2"/>
      </rPr>
      <t>2</t>
    </r>
    <r>
      <rPr>
        <sz val="10"/>
        <rFont val="Arial"/>
        <family val="2"/>
      </rPr>
      <t>)</t>
    </r>
  </si>
  <si>
    <t>Asphalte</t>
  </si>
  <si>
    <t>Formules</t>
  </si>
  <si>
    <t>Oui</t>
  </si>
  <si>
    <t>Non</t>
  </si>
  <si>
    <t>S.O</t>
  </si>
  <si>
    <t>Aire équivalente</t>
  </si>
  <si>
    <t>Surfaces imperméables</t>
  </si>
  <si>
    <t>Surfaces perméables</t>
  </si>
  <si>
    <t>Fourni</t>
  </si>
  <si>
    <t>Numéro civique</t>
  </si>
  <si>
    <t>Code postal</t>
  </si>
  <si>
    <t>S.O.</t>
  </si>
  <si>
    <t>Signature :</t>
  </si>
  <si>
    <t xml:space="preserve">Date : </t>
  </si>
  <si>
    <t>Type surface 1 :</t>
  </si>
  <si>
    <t>Type surface 2 :</t>
  </si>
  <si>
    <t>Type surface 3 :</t>
  </si>
  <si>
    <t>Type surface 4 :</t>
  </si>
  <si>
    <t>Aéq 1 :</t>
  </si>
  <si>
    <t>Aéq 2 :</t>
  </si>
  <si>
    <t>Aéq 3 :</t>
  </si>
  <si>
    <t>Aéq 4 :</t>
  </si>
  <si>
    <t>Aéq 5 :</t>
  </si>
  <si>
    <t>Aéq 6 :</t>
  </si>
  <si>
    <t>Autre (spécifier) :</t>
  </si>
  <si>
    <t>Superficie</t>
  </si>
  <si>
    <t>Veuillez inscrire l'adresse complète du projet :</t>
  </si>
  <si>
    <t>2. DESCRIPTION DU PROJET</t>
  </si>
  <si>
    <t>3. CALCUL DE RÉTENTION</t>
  </si>
  <si>
    <t>Volume d'eau à retenir :</t>
  </si>
  <si>
    <t>TABLEAU DE SUPERFICIES DES TRAVAUX</t>
  </si>
  <si>
    <t>Débit maximal autorisé pour votre projet :</t>
  </si>
  <si>
    <t>Par conséquent,</t>
  </si>
  <si>
    <t>4. INFORMATIONS REQUISES</t>
  </si>
  <si>
    <t>Débit rejeté au domaine public.
 Vérification</t>
  </si>
  <si>
    <t>Aéq 7 :</t>
  </si>
  <si>
    <r>
      <t>Aire A</t>
    </r>
    <r>
      <rPr>
        <vertAlign val="subscript"/>
        <sz val="9"/>
        <rFont val="Arial"/>
        <family val="2"/>
      </rPr>
      <t xml:space="preserve">1 </t>
    </r>
    <r>
      <rPr>
        <sz val="9"/>
        <rFont val="Arial"/>
        <family val="2"/>
      </rPr>
      <t>:</t>
    </r>
  </si>
  <si>
    <r>
      <t>Aire A</t>
    </r>
    <r>
      <rPr>
        <vertAlign val="subscript"/>
        <sz val="9"/>
        <rFont val="Arial"/>
        <family val="2"/>
      </rPr>
      <t xml:space="preserve">2 </t>
    </r>
    <r>
      <rPr>
        <sz val="9"/>
        <rFont val="Arial"/>
        <family val="2"/>
      </rPr>
      <t>:</t>
    </r>
  </si>
  <si>
    <r>
      <t>Aire A</t>
    </r>
    <r>
      <rPr>
        <vertAlign val="subscript"/>
        <sz val="9"/>
        <rFont val="Arial"/>
        <family val="2"/>
      </rPr>
      <t xml:space="preserve">3 </t>
    </r>
    <r>
      <rPr>
        <sz val="9"/>
        <rFont val="Arial"/>
        <family val="2"/>
      </rPr>
      <t>:</t>
    </r>
  </si>
  <si>
    <r>
      <t>Aire A</t>
    </r>
    <r>
      <rPr>
        <vertAlign val="subscript"/>
        <sz val="9"/>
        <rFont val="Arial"/>
        <family val="2"/>
      </rPr>
      <t xml:space="preserve">4 </t>
    </r>
    <r>
      <rPr>
        <sz val="9"/>
        <rFont val="Arial"/>
        <family val="2"/>
      </rPr>
      <t>:</t>
    </r>
  </si>
  <si>
    <r>
      <t>Aire A</t>
    </r>
    <r>
      <rPr>
        <vertAlign val="subscript"/>
        <sz val="9"/>
        <rFont val="Arial"/>
        <family val="2"/>
      </rPr>
      <t xml:space="preserve">5 </t>
    </r>
    <r>
      <rPr>
        <sz val="9"/>
        <rFont val="Arial"/>
        <family val="2"/>
      </rPr>
      <t>:</t>
    </r>
  </si>
  <si>
    <r>
      <t>Aire A</t>
    </r>
    <r>
      <rPr>
        <vertAlign val="subscript"/>
        <sz val="9"/>
        <rFont val="Arial"/>
        <family val="2"/>
      </rPr>
      <t xml:space="preserve">6 </t>
    </r>
    <r>
      <rPr>
        <sz val="9"/>
        <rFont val="Arial"/>
        <family val="2"/>
      </rPr>
      <t>:</t>
    </r>
  </si>
  <si>
    <r>
      <t>Aire A</t>
    </r>
    <r>
      <rPr>
        <vertAlign val="subscript"/>
        <sz val="9"/>
        <rFont val="Arial"/>
        <family val="2"/>
      </rPr>
      <t xml:space="preserve">7 </t>
    </r>
    <r>
      <rPr>
        <sz val="9"/>
        <rFont val="Arial"/>
        <family val="2"/>
      </rPr>
      <t>:</t>
    </r>
  </si>
  <si>
    <r>
      <t>Total : A</t>
    </r>
    <r>
      <rPr>
        <b/>
        <vertAlign val="subscript"/>
        <sz val="11"/>
        <rFont val="Arial"/>
        <family val="2"/>
      </rPr>
      <t xml:space="preserve">éq </t>
    </r>
    <r>
      <rPr>
        <b/>
        <sz val="11"/>
        <rFont val="Arial"/>
        <family val="2"/>
      </rPr>
      <t>:</t>
    </r>
  </si>
  <si>
    <t>4.3  Informations nécessaires pour compléter l'analyse du dossier</t>
  </si>
  <si>
    <t>Initiales</t>
  </si>
  <si>
    <t>Je sousigné(e) déclare véridiques tous les renseignements fournis au présent formulaire, et j'atteste la conformité aux exigences techniques des plans et devis du projet dont les numéros de lots sont inscrits ci-dessus.</t>
  </si>
  <si>
    <t>Compagnie :</t>
  </si>
  <si>
    <t>INDENTIFICATION DE L'INGÉNIEUR CONCEPTEUR :</t>
  </si>
  <si>
    <t>7. SIGNATURE DE L'INGÉNIEUR CONCEPTEUR</t>
  </si>
  <si>
    <t>INDENTIFICATION DU PROPRIÉTAIRE OU DE SON MANDATAIRE :</t>
  </si>
  <si>
    <r>
      <t xml:space="preserve">INDENTIFICATION DE L'INGÉNIEUR EN MÉCANIQUE DU BÂTIMENT </t>
    </r>
    <r>
      <rPr>
        <b/>
        <i/>
        <sz val="13"/>
        <rFont val="Arial"/>
        <family val="2"/>
      </rPr>
      <t>(si applicable)</t>
    </r>
    <r>
      <rPr>
        <b/>
        <sz val="13"/>
        <rFont val="Arial"/>
        <family val="2"/>
      </rPr>
      <t>:</t>
    </r>
  </si>
  <si>
    <r>
      <t xml:space="preserve">INDENTIFICATION DU CHARGÉ DE PROJET </t>
    </r>
    <r>
      <rPr>
        <b/>
        <i/>
        <sz val="13"/>
        <rFont val="Arial"/>
        <family val="2"/>
      </rPr>
      <t>(si applicable)</t>
    </r>
    <r>
      <rPr>
        <b/>
        <sz val="13"/>
        <rFont val="Arial"/>
        <family val="2"/>
      </rPr>
      <t>:</t>
    </r>
  </si>
  <si>
    <t>6. INDENTIFICATION DE L’INGÉNIEUR CONCEPTEUR ET DES INTERVENANTS CONCERNÉS</t>
  </si>
  <si>
    <t>4.2  Plan de drainage (plan génie civil) complet et conforme</t>
  </si>
  <si>
    <t>(Zone de texte - cliquez ici.)</t>
  </si>
  <si>
    <t>5.1  Plans et devis pour construction :</t>
  </si>
  <si>
    <t xml:space="preserve">5.2  Articles </t>
  </si>
  <si>
    <t>Ce formulaire a été élaboré dans le but de faciliter la validation de la conformité des ouvrages de rétention des eaux pluviales pour des projets soumis à la réglementation sur la rétention des eaux pluviales dans le cadre d'une demande de permis de construction.  En plus d'être un support pour la demande de traitement, il se veut comme aide-mémoire pour les consultants dans la démarche de constitution de leurs dossiers.</t>
  </si>
  <si>
    <t>Le module de calcul est basé sur la méthode rationnelle.</t>
  </si>
  <si>
    <r>
      <t xml:space="preserve">FREP </t>
    </r>
    <r>
      <rPr>
        <b/>
        <sz val="22"/>
        <rFont val="Arial"/>
        <family val="2"/>
      </rPr>
      <t xml:space="preserve">- FORMULAIRE DE RÉTENTION DES EAUX PLUVIALES </t>
    </r>
  </si>
  <si>
    <t>1. IDENTIFICATION DU PROJET</t>
  </si>
  <si>
    <t>2. CONDITIONS D'ADMISSIBILITÉ</t>
  </si>
  <si>
    <t>2.1  La surface imperméable totale, excède-t-elle 1000 m²?</t>
  </si>
  <si>
    <t>Pavé de béton</t>
  </si>
  <si>
    <r>
      <t>R</t>
    </r>
    <r>
      <rPr>
        <vertAlign val="subscript"/>
        <sz val="9"/>
        <rFont val="Arial"/>
        <family val="2"/>
      </rPr>
      <t xml:space="preserve">1 </t>
    </r>
    <r>
      <rPr>
        <sz val="9"/>
        <rFont val="Arial"/>
        <family val="2"/>
      </rPr>
      <t>:</t>
    </r>
  </si>
  <si>
    <r>
      <t>R</t>
    </r>
    <r>
      <rPr>
        <vertAlign val="subscript"/>
        <sz val="9"/>
        <rFont val="Arial"/>
        <family val="2"/>
      </rPr>
      <t xml:space="preserve">2 </t>
    </r>
    <r>
      <rPr>
        <sz val="9"/>
        <rFont val="Arial"/>
        <family val="2"/>
      </rPr>
      <t>:</t>
    </r>
  </si>
  <si>
    <r>
      <t>R</t>
    </r>
    <r>
      <rPr>
        <vertAlign val="subscript"/>
        <sz val="9"/>
        <rFont val="Arial"/>
        <family val="2"/>
      </rPr>
      <t xml:space="preserve">3 </t>
    </r>
    <r>
      <rPr>
        <sz val="9"/>
        <rFont val="Arial"/>
        <family val="2"/>
      </rPr>
      <t>:</t>
    </r>
  </si>
  <si>
    <r>
      <t>R</t>
    </r>
    <r>
      <rPr>
        <vertAlign val="subscript"/>
        <sz val="9"/>
        <rFont val="Arial"/>
        <family val="2"/>
      </rPr>
      <t xml:space="preserve">4 </t>
    </r>
    <r>
      <rPr>
        <sz val="9"/>
        <rFont val="Arial"/>
        <family val="2"/>
      </rPr>
      <t>:</t>
    </r>
  </si>
  <si>
    <r>
      <t>R</t>
    </r>
    <r>
      <rPr>
        <vertAlign val="subscript"/>
        <sz val="9"/>
        <rFont val="Arial"/>
        <family val="2"/>
      </rPr>
      <t xml:space="preserve">5 </t>
    </r>
    <r>
      <rPr>
        <sz val="9"/>
        <rFont val="Arial"/>
        <family val="2"/>
      </rPr>
      <t>:</t>
    </r>
  </si>
  <si>
    <r>
      <t>R</t>
    </r>
    <r>
      <rPr>
        <vertAlign val="subscript"/>
        <sz val="9"/>
        <rFont val="Arial"/>
        <family val="2"/>
      </rPr>
      <t>6</t>
    </r>
    <r>
      <rPr>
        <sz val="9"/>
        <rFont val="Arial"/>
        <family val="2"/>
      </rPr>
      <t>:</t>
    </r>
  </si>
  <si>
    <r>
      <t>R</t>
    </r>
    <r>
      <rPr>
        <vertAlign val="subscript"/>
        <sz val="11"/>
        <rFont val="Arial"/>
        <family val="2"/>
      </rPr>
      <t>moyen</t>
    </r>
    <r>
      <rPr>
        <sz val="11"/>
        <rFont val="Arial"/>
        <family val="2"/>
      </rPr>
      <t xml:space="preserve">: </t>
    </r>
  </si>
  <si>
    <r>
      <t>Total : A</t>
    </r>
    <r>
      <rPr>
        <b/>
        <vertAlign val="subscript"/>
        <sz val="11"/>
        <rFont val="Arial"/>
        <family val="2"/>
      </rPr>
      <t>i</t>
    </r>
    <r>
      <rPr>
        <b/>
        <sz val="11"/>
        <rFont val="Arial"/>
        <family val="2"/>
      </rPr>
      <t xml:space="preserve"> :</t>
    </r>
  </si>
  <si>
    <r>
      <t>Total : A</t>
    </r>
    <r>
      <rPr>
        <b/>
        <vertAlign val="subscript"/>
        <sz val="11"/>
        <rFont val="Arial"/>
        <family val="2"/>
      </rPr>
      <t>p</t>
    </r>
    <r>
      <rPr>
        <b/>
        <sz val="11"/>
        <rFont val="Arial"/>
        <family val="2"/>
      </rPr>
      <t xml:space="preserve"> :</t>
    </r>
  </si>
  <si>
    <r>
      <t>m</t>
    </r>
    <r>
      <rPr>
        <vertAlign val="superscript"/>
        <sz val="10"/>
        <rFont val="Arial"/>
        <family val="2"/>
      </rPr>
      <t>3</t>
    </r>
    <r>
      <rPr>
        <sz val="10"/>
        <rFont val="Arial"/>
        <family val="2"/>
      </rPr>
      <t>/s</t>
    </r>
  </si>
  <si>
    <r>
      <t xml:space="preserve">40,5 </t>
    </r>
    <r>
      <rPr>
        <sz val="8"/>
        <rFont val="Calibri"/>
        <family val="2"/>
      </rPr>
      <t>·</t>
    </r>
    <r>
      <rPr>
        <sz val="8"/>
        <rFont val="Arial"/>
        <family val="2"/>
      </rPr>
      <t xml:space="preserve"> t</t>
    </r>
    <r>
      <rPr>
        <vertAlign val="superscript"/>
        <sz val="8"/>
        <rFont val="Arial"/>
        <family val="2"/>
      </rPr>
      <t>-0,727</t>
    </r>
  </si>
  <si>
    <t>Pour toute autre demande d'information, n'hésitez pas à communiquer avec la division de l'Ingénierie municipale :</t>
  </si>
  <si>
    <t>Téléphone : 514 633-4080</t>
  </si>
  <si>
    <t>Adresse : 60, avenue Martin, Dorval (Québec) H9S 3R4</t>
  </si>
  <si>
    <t>Nom de rue</t>
  </si>
  <si>
    <t>Veuillez inscrire les numéros de lot du projet :</t>
  </si>
  <si>
    <t>Si vous répondez par la négative à la condition suivante, votre dossier ne sera pas acheminé à la division de l'Ingénierie municipale pour analyse.  Adressez-vous au service de l'Aménagement urbain pour obtenir de l’information sur la réglementation relative à la rétention des eaux pluviales.</t>
  </si>
  <si>
    <r>
      <t>Important</t>
    </r>
    <r>
      <rPr>
        <b/>
        <sz val="12"/>
        <rFont val="Arial"/>
        <family val="2"/>
      </rPr>
      <t xml:space="preserve"> : Cette surface englobe toutes les surfaces imperméables nouvelles, agrandies et </t>
    </r>
    <r>
      <rPr>
        <b/>
        <u/>
        <sz val="12"/>
        <rFont val="Arial"/>
        <family val="2"/>
      </rPr>
      <t>existantes</t>
    </r>
    <r>
      <rPr>
        <b/>
        <sz val="12"/>
        <rFont val="Arial"/>
        <family val="2"/>
      </rPr>
      <t xml:space="preserve"> de la propriété pour laquelle une demande de permis de construction ou de transformation a été déposée. </t>
    </r>
  </si>
  <si>
    <r>
      <t>A</t>
    </r>
    <r>
      <rPr>
        <b/>
        <vertAlign val="subscript"/>
        <sz val="11"/>
        <rFont val="Arial"/>
        <family val="2"/>
      </rPr>
      <t>n</t>
    </r>
    <r>
      <rPr>
        <b/>
        <sz val="11"/>
        <rFont val="Arial"/>
        <family val="2"/>
      </rPr>
      <t xml:space="preserve"> x R</t>
    </r>
    <r>
      <rPr>
        <b/>
        <vertAlign val="subscript"/>
        <sz val="11"/>
        <rFont val="Arial"/>
        <family val="2"/>
      </rPr>
      <t>n</t>
    </r>
  </si>
  <si>
    <t>Assurez-vous de fournir un calcul de rétention signé par un ingénieur avec un descriptif détaillé de la répartition du volume à retenir dans les différents ouvrages de rétention.</t>
  </si>
  <si>
    <r>
      <rPr>
        <sz val="13"/>
        <rFont val="Arial"/>
        <family val="2"/>
      </rPr>
      <t>Liste des plans et devis</t>
    </r>
    <r>
      <rPr>
        <b/>
        <sz val="13"/>
        <rFont val="Arial"/>
        <family val="2"/>
      </rPr>
      <t xml:space="preserve"> «émis pour construction» </t>
    </r>
    <r>
      <rPr>
        <sz val="13"/>
        <rFont val="Arial"/>
        <family val="2"/>
      </rPr>
      <t>visés par la présente déclaration. Indiquer la date de la dernière révision, et s'il y a lieu, de chacun des documents :</t>
    </r>
  </si>
  <si>
    <t>Téléphone :</t>
  </si>
  <si>
    <t xml:space="preserve">Télécopieur : </t>
  </si>
  <si>
    <t xml:space="preserve">Firme : </t>
  </si>
  <si>
    <t xml:space="preserve">Nom : </t>
  </si>
  <si>
    <t xml:space="preserve">Courriel : </t>
  </si>
  <si>
    <r>
      <t xml:space="preserve"> i = 40,5 x t</t>
    </r>
    <r>
      <rPr>
        <b/>
        <vertAlign val="superscript"/>
        <sz val="12"/>
        <rFont val="Arial"/>
        <family val="2"/>
      </rPr>
      <t>-0,727</t>
    </r>
    <r>
      <rPr>
        <sz val="12"/>
        <rFont val="Arial"/>
        <family val="2"/>
      </rPr>
      <t xml:space="preserve">   où </t>
    </r>
    <r>
      <rPr>
        <b/>
        <sz val="12"/>
        <rFont val="Arial"/>
        <family val="2"/>
      </rPr>
      <t xml:space="preserve"> i </t>
    </r>
    <r>
      <rPr>
        <sz val="12"/>
        <rFont val="Arial"/>
        <family val="2"/>
      </rPr>
      <t xml:space="preserve">= Intensité et </t>
    </r>
    <r>
      <rPr>
        <b/>
        <sz val="12"/>
        <rFont val="Arial"/>
        <family val="2"/>
      </rPr>
      <t xml:space="preserve">t </t>
    </r>
    <r>
      <rPr>
        <sz val="12"/>
        <rFont val="Arial"/>
        <family val="2"/>
      </rPr>
      <t>= durée de la pluie</t>
    </r>
  </si>
  <si>
    <t>Service des Travaux publics</t>
  </si>
  <si>
    <t>Division de l'Ingénierie municipale</t>
  </si>
  <si>
    <t>4.4  Autorisations requises</t>
  </si>
  <si>
    <r>
      <t>m</t>
    </r>
    <r>
      <rPr>
        <vertAlign val="superscript"/>
        <sz val="10"/>
        <rFont val="Arial"/>
        <family val="2"/>
      </rPr>
      <t>3</t>
    </r>
  </si>
  <si>
    <r>
      <t>l</t>
    </r>
    <r>
      <rPr>
        <sz val="10"/>
        <rFont val="Arial"/>
        <family val="2"/>
      </rPr>
      <t>/s</t>
    </r>
  </si>
  <si>
    <t>Coefficient de ruissellement</t>
  </si>
  <si>
    <t>5 = 3 - 4</t>
  </si>
  <si>
    <t>Débit à retenir      (Qr)</t>
  </si>
  <si>
    <t>Débit maximal autorisé                          (Qp)</t>
  </si>
  <si>
    <t>Débit de pointe généré                      (Qm)</t>
  </si>
  <si>
    <r>
      <t xml:space="preserve">278 </t>
    </r>
    <r>
      <rPr>
        <sz val="8"/>
        <rFont val="Calibri"/>
        <family val="2"/>
      </rPr>
      <t>·</t>
    </r>
    <r>
      <rPr>
        <sz val="8"/>
        <rFont val="Arial"/>
        <family val="2"/>
      </rPr>
      <t xml:space="preserve"> R </t>
    </r>
    <r>
      <rPr>
        <sz val="8"/>
        <rFont val="Calibri"/>
        <family val="2"/>
      </rPr>
      <t>·</t>
    </r>
    <r>
      <rPr>
        <sz val="8"/>
        <rFont val="Arial"/>
        <family val="2"/>
      </rPr>
      <t xml:space="preserve"> i </t>
    </r>
    <r>
      <rPr>
        <sz val="8"/>
        <rFont val="Calibri"/>
        <family val="2"/>
      </rPr>
      <t>·</t>
    </r>
    <r>
      <rPr>
        <sz val="8"/>
        <rFont val="Arial"/>
        <family val="2"/>
      </rPr>
      <t xml:space="preserve"> A</t>
    </r>
  </si>
  <si>
    <r>
      <t>Q</t>
    </r>
    <r>
      <rPr>
        <vertAlign val="subscript"/>
        <sz val="8"/>
        <rFont val="Arial"/>
        <family val="2"/>
      </rPr>
      <t>règlement</t>
    </r>
    <r>
      <rPr>
        <sz val="8"/>
        <rFont val="Arial"/>
        <family val="2"/>
      </rPr>
      <t xml:space="preserve"> </t>
    </r>
    <r>
      <rPr>
        <sz val="8"/>
        <rFont val="Calibri"/>
        <family val="2"/>
      </rPr>
      <t>·</t>
    </r>
    <r>
      <rPr>
        <sz val="8"/>
        <rFont val="Arial"/>
        <family val="2"/>
      </rPr>
      <t xml:space="preserve"> A</t>
    </r>
  </si>
  <si>
    <t>Qm - Qp</t>
  </si>
  <si>
    <r>
      <t xml:space="preserve">Qr </t>
    </r>
    <r>
      <rPr>
        <sz val="8"/>
        <rFont val="Calibri"/>
        <family val="2"/>
      </rPr>
      <t>·</t>
    </r>
    <r>
      <rPr>
        <sz val="8"/>
        <rFont val="Arial"/>
        <family val="2"/>
      </rPr>
      <t xml:space="preserve"> t</t>
    </r>
    <r>
      <rPr>
        <vertAlign val="subscript"/>
        <sz val="8"/>
        <rFont val="Arial"/>
        <family val="2"/>
      </rPr>
      <t>n</t>
    </r>
    <r>
      <rPr>
        <sz val="8"/>
        <rFont val="Arial"/>
        <family val="2"/>
      </rPr>
      <t xml:space="preserve"> </t>
    </r>
    <r>
      <rPr>
        <sz val="8"/>
        <rFont val="Calibri"/>
        <family val="2"/>
      </rPr>
      <t>·</t>
    </r>
    <r>
      <rPr>
        <sz val="8"/>
        <rFont val="Arial"/>
        <family val="2"/>
      </rPr>
      <t xml:space="preserve"> 60/1000 </t>
    </r>
  </si>
  <si>
    <t>Volume  de rétention requis :</t>
  </si>
  <si>
    <r>
      <t>m</t>
    </r>
    <r>
      <rPr>
        <b/>
        <vertAlign val="superscript"/>
        <sz val="11"/>
        <rFont val="Arial"/>
        <family val="2"/>
      </rPr>
      <t>3</t>
    </r>
  </si>
  <si>
    <t>Courriel : ingenierie@ville.dorval.qc.ca</t>
  </si>
  <si>
    <t>Le formulaire est basé sur la section 6 du règlement RCM-60G-2016 de la Cité de Dorval.</t>
  </si>
  <si>
    <t>Référez-vous à l'article 42 du règlement RCM-60F-2016 de la Cité de Dorval</t>
  </si>
  <si>
    <t>En vertu de l'article 33 du règlement RCM-60G-2016 de la Cité de Dorval, le calcul du volume de rétention requis doit se faire à partir de la fréquence de précipitation de 1 fois en 50 ans indiquée sur la courbe IDF de Dorval dont la formule est :</t>
  </si>
  <si>
    <t xml:space="preserve">Si vous répondez « Oui » — reportez-vous à la section 3, si « Non » — reportez-vous à la section 6 </t>
  </si>
  <si>
    <r>
      <rPr>
        <b/>
        <u/>
        <sz val="12"/>
        <rFont val="Arial"/>
        <family val="2"/>
      </rPr>
      <t>Eaux d’un toit :</t>
    </r>
    <r>
      <rPr>
        <sz val="12"/>
        <rFont val="Arial"/>
        <family val="2"/>
      </rPr>
      <t xml:space="preserve"> fournir la preuve que l’eau du toit est bien dirigée vers le réseau de rétention.                                              (ex. : un diagramme d’écoulement pluvial du bâtiment, plans mécaniques, etc.)</t>
    </r>
  </si>
  <si>
    <r>
      <t xml:space="preserve">L'obtention d'un </t>
    </r>
    <r>
      <rPr>
        <b/>
        <sz val="12"/>
        <rFont val="Arial"/>
        <family val="2"/>
      </rPr>
      <t xml:space="preserve">certificat d'autorisation du Ministère de l'Environnement et la Lutte contre les changements climatiques (MELCC) </t>
    </r>
    <r>
      <rPr>
        <sz val="12"/>
        <rFont val="Arial"/>
        <family val="2"/>
      </rPr>
      <t xml:space="preserve">émis en vertu de l'article 32 de la Loi sur la qualité de l'environnement </t>
    </r>
    <r>
      <rPr>
        <b/>
        <u/>
        <sz val="12"/>
        <rFont val="Arial"/>
        <family val="2"/>
      </rPr>
      <t>est obligatoire si</t>
    </r>
    <r>
      <rPr>
        <sz val="12"/>
        <rFont val="Arial"/>
        <family val="2"/>
      </rPr>
      <t xml:space="preserve"> une ou plusieurs des conditions suivantes s'appliquent à votre projet :
- Le projet est situé dans </t>
    </r>
    <r>
      <rPr>
        <u/>
        <sz val="12"/>
        <rFont val="Arial"/>
        <family val="2"/>
      </rPr>
      <t>un zonage industriel</t>
    </r>
    <r>
      <rPr>
        <sz val="12"/>
        <rFont val="Arial"/>
        <family val="2"/>
      </rPr>
      <t xml:space="preserve"> ;
- Deux bâtiments ou plus serviront à l'usage principal du terrain ;
- Le rejet des eaux pluviales sera effectué dans un cours d'eau.
Pour l'obtention du certificat, veuillez contacter le bureau régional du MELCC afin de vous renseigner sur la démarche à suivre. </t>
    </r>
    <r>
      <rPr>
        <b/>
        <sz val="12"/>
        <rFont val="Arial"/>
        <family val="2"/>
      </rPr>
      <t>Cette autorisation est un préalable à tout raccordement au réseau municipal.</t>
    </r>
    <r>
      <rPr>
        <sz val="12"/>
        <rFont val="Arial"/>
        <family val="2"/>
      </rPr>
      <t xml:space="preserve"> 
</t>
    </r>
  </si>
  <si>
    <r>
      <t xml:space="preserve">L'obtention d'un </t>
    </r>
    <r>
      <rPr>
        <b/>
        <sz val="12"/>
        <rFont val="Arial"/>
        <family val="2"/>
      </rPr>
      <t xml:space="preserve">certificat d'autorisation du Ministère de l'Environnement et la Lutte contre les changements climatiques (MELCC) </t>
    </r>
    <r>
      <rPr>
        <sz val="12"/>
        <rFont val="Arial"/>
        <family val="2"/>
      </rPr>
      <t xml:space="preserve">émis en vertu de l'article 22 de la Loi sur la qualité de l'environnement </t>
    </r>
    <r>
      <rPr>
        <b/>
        <u/>
        <sz val="12"/>
        <rFont val="Arial"/>
        <family val="2"/>
      </rPr>
      <t>est obligatoire</t>
    </r>
    <r>
      <rPr>
        <sz val="12"/>
        <rFont val="Arial"/>
        <family val="2"/>
      </rPr>
      <t xml:space="preserve"> :
- Pour tout projet dont les travaux seront exécutés </t>
    </r>
    <r>
      <rPr>
        <u/>
        <sz val="12"/>
        <rFont val="Arial"/>
        <family val="2"/>
      </rPr>
      <t>en totalité ou en partie dans un cours d'eau</t>
    </r>
    <r>
      <rPr>
        <sz val="12"/>
        <rFont val="Arial"/>
        <family val="2"/>
      </rPr>
      <t xml:space="preserve">, un lac, un étang, un marais, un marécage, une tourbière, sur leurs rives ou leurs plaines inondables.
Pour l'obtention du certificat, veuillez contacter le bureau régional du MELCC afin de vous renseigner sur la démarche à suivre. </t>
    </r>
    <r>
      <rPr>
        <b/>
        <sz val="12"/>
        <rFont val="Arial"/>
        <family val="2"/>
      </rPr>
      <t xml:space="preserve">Cette autorisation est un préalable à toute émission de permis de construction. </t>
    </r>
  </si>
  <si>
    <r>
      <t xml:space="preserve">32. </t>
    </r>
    <r>
      <rPr>
        <sz val="12"/>
        <rFont val="Arial"/>
        <family val="2"/>
      </rPr>
      <t>Le débit maximum des eaux pluviales relâchées à l'égout public, en provenance de la propriété privée, ne dépasse pas 10 l/s/ha pour l'ensemble des surfaces pavées et non pavées de la propriété .</t>
    </r>
  </si>
  <si>
    <r>
      <t xml:space="preserve">33. </t>
    </r>
    <r>
      <rPr>
        <sz val="12"/>
        <rFont val="Arial"/>
        <family val="2"/>
      </rPr>
      <t>Le calcul du volume de rétention requis a été fait en se basant sur la fréquence de précipitation de 1 fois en 50 ans des courbes IDF des pluies réelles enregistrées pour Dorval pour la période de 1943 à 1990.</t>
    </r>
  </si>
  <si>
    <r>
      <t xml:space="preserve">34. </t>
    </r>
    <r>
      <rPr>
        <sz val="12"/>
        <rFont val="Arial"/>
        <family val="2"/>
      </rPr>
      <t>Les eaux de ruissellement retenues sur les surfaces revêtues, utilisées par des véhicules automobiles n’atteignent pas une hauteur supérieure à 150 mm au-dessus des puisards. 
Dans le cas des surfaces revêtues, utilisées par des camions pour fins de chargement ou déchargement, cette hauteur ne dépasse pas 450 mm.</t>
    </r>
  </si>
  <si>
    <r>
      <t xml:space="preserve">34. </t>
    </r>
    <r>
      <rPr>
        <sz val="12"/>
        <rFont val="Arial"/>
        <family val="2"/>
      </rPr>
      <t>Les bassins de rétention en surface sont aménagés sur la propriété privée et sont conçus de façon à limiter l’accumulation d’eaux pluviales à 450 mm de profondeur avec une revanche de 150 mm des bords du bassin pour une pluie de récurrence de 50 ans.</t>
    </r>
  </si>
  <si>
    <r>
      <t xml:space="preserve">34. </t>
    </r>
    <r>
      <rPr>
        <sz val="12"/>
        <rFont val="Arial"/>
        <family val="2"/>
      </rPr>
      <t xml:space="preserve">Le fond des bassins est constitué de gazon en plaques.  Les murs périphériques des bassins sont constitués de bloc-talus préfabriqué de béton, de dormants traités, de cailloux de grosseur nominale de 450 mm ou de béton armé coulé sur place.
</t>
    </r>
    <r>
      <rPr>
        <b/>
        <sz val="13"/>
        <rFont val="Arial"/>
        <family val="2"/>
      </rPr>
      <t/>
    </r>
  </si>
  <si>
    <r>
      <t xml:space="preserve">34. </t>
    </r>
    <r>
      <rPr>
        <sz val="12"/>
        <rFont val="Arial"/>
        <family val="2"/>
      </rPr>
      <t xml:space="preserve">Les bassins sont aménagés sur le terrain privé. Ils ont une largeur minimale de 7,60 m. S’ils sont en façade, ils se situent à une distance minimale de 1,0 m de la ligne d’emprise et à un minimum de 4,60 m de la chaussée. </t>
    </r>
  </si>
  <si>
    <r>
      <t xml:space="preserve">35. </t>
    </r>
    <r>
      <rPr>
        <sz val="12"/>
        <rFont val="Arial"/>
        <family val="2"/>
      </rPr>
      <t>Si l'utilisation de pompes est inévitable, celles-ci sont branchées sur un groupe électrogène.</t>
    </r>
  </si>
  <si>
    <t>5. DÉCLARATION DE CONFORMITÉ AU RÈGLEMENT RCM-60G-2016</t>
  </si>
  <si>
    <r>
      <t xml:space="preserve">35. </t>
    </r>
    <r>
      <rPr>
        <sz val="12"/>
        <rFont val="Arial"/>
        <family val="2"/>
      </rPr>
      <t>La rétention des eaux pluviales se fait sur la propriété privée à l'aide de régulateurs de débit à vortex, de plaque à orifice ou autres dispositifs ou méthodes donnant des résultats équivalents. Les dispositifs utilisés ne comportent pas de pièces amovibles.
Au niveau du toit, la rétention se fait conformément aux exigences sur les avaloirs de toit à débit contrôlé prévues à l'article 2.4.10.4 du Code de plomberie(Toits et surfaces revêtus, Chap.III).</t>
    </r>
  </si>
  <si>
    <r>
      <t xml:space="preserve">34. </t>
    </r>
    <r>
      <rPr>
        <sz val="12"/>
        <rFont val="Arial"/>
        <family val="2"/>
      </rPr>
      <t>Si un réservoir souterrain en pierre concassée est proposé, la demande contient la documentation technique démontrant que l’ouvrage est muni d’un dispositif prévenant la contamination de la pierre, pouvant être entretenu dont le contenu a été validé et approuvé par un membre de l’Ordre des ingénieurs du Québec.</t>
    </r>
  </si>
  <si>
    <t>Selon l'article 32 du règlement RCM-60G-2016, le débit par hectare maximal applicable est de :</t>
  </si>
  <si>
    <r>
      <rPr>
        <b/>
        <sz val="12"/>
        <rFont val="Arial"/>
        <family val="2"/>
      </rPr>
      <t>Les fiches techniques de chacun des dispositifs de régulation de débit choisis</t>
    </r>
    <r>
      <rPr>
        <sz val="12"/>
        <rFont val="Arial"/>
        <family val="2"/>
      </rPr>
      <t>(ex. : régulateurs de débit à vortex, hydrofrein, plaque à orifice, drains de toit à débit contrôlé, pompes, etc.),</t>
    </r>
    <r>
      <rPr>
        <b/>
        <sz val="12"/>
        <rFont val="Arial"/>
        <family val="2"/>
      </rPr>
      <t xml:space="preserve"> indiquant </t>
    </r>
    <r>
      <rPr>
        <b/>
        <u/>
        <sz val="12"/>
        <rFont val="Arial"/>
        <family val="2"/>
      </rPr>
      <t>tous</t>
    </r>
    <r>
      <rPr>
        <b/>
        <sz val="12"/>
        <rFont val="Arial"/>
        <family val="2"/>
      </rPr>
      <t xml:space="preserve"> les éléments</t>
    </r>
    <r>
      <rPr>
        <sz val="12"/>
        <rFont val="Arial"/>
        <family val="2"/>
      </rPr>
      <t xml:space="preserve"> </t>
    </r>
    <r>
      <rPr>
        <b/>
        <sz val="12"/>
        <rFont val="Arial"/>
        <family val="2"/>
      </rPr>
      <t>suivant :</t>
    </r>
    <r>
      <rPr>
        <sz val="12"/>
        <rFont val="Arial"/>
        <family val="2"/>
      </rPr>
      <t xml:space="preserve"> 
a) Le ou les modèles spécifiques choisis;
b) Le dessin d’atelier spécifique à chaque modèle;
c) La courbe de débit pour chaque modèle, en indiquant sur la courbe du graphique le débit obtenu selon le volume d’eau.
d)</t>
    </r>
    <r>
      <rPr>
        <u/>
        <sz val="12"/>
        <rFont val="Arial"/>
        <family val="2"/>
      </rPr>
      <t xml:space="preserve"> Pour les régulateurs de débit à vortex et les hydrofreins</t>
    </r>
    <r>
      <rPr>
        <sz val="12"/>
        <rFont val="Arial"/>
        <family val="2"/>
      </rPr>
      <t>, les détails sur la présence d’un évent pour le bon fonctionnement du régulateur.</t>
    </r>
  </si>
  <si>
    <r>
      <rPr>
        <b/>
        <sz val="10"/>
        <rFont val="Arial"/>
        <family val="2"/>
      </rPr>
      <t>Coefficient de ruissellement</t>
    </r>
    <r>
      <rPr>
        <b/>
        <sz val="11"/>
        <rFont val="Arial"/>
        <family val="2"/>
      </rPr>
      <t xml:space="preserve">                                           </t>
    </r>
    <r>
      <rPr>
        <b/>
        <sz val="8"/>
        <rFont val="Arial"/>
        <family val="2"/>
      </rPr>
      <t>RCM-60</t>
    </r>
    <r>
      <rPr>
        <b/>
        <i/>
        <sz val="8"/>
        <rFont val="Arial"/>
        <family val="2"/>
      </rPr>
      <t>G-2016</t>
    </r>
  </si>
  <si>
    <r>
      <t xml:space="preserve">34. </t>
    </r>
    <r>
      <rPr>
        <sz val="12"/>
        <rFont val="Arial"/>
        <family val="2"/>
      </rPr>
      <t>Les réservoirs souterrains sont fabriqués:
1° avec des tuyaux en béton armé; 
2° avec un tuyau en tôle ondulée d'acier galvanisé enduit de bitume;                                                                                                                                                                                                                                                                                                                                                                                                                              3° en béton armé, en fibre de verre ou en plastique;
4° en pierre concassée et munies d'un dispositif prévenant la contamination de la pierre et pouvants être entretenus.</t>
    </r>
  </si>
  <si>
    <r>
      <t xml:space="preserve">34. </t>
    </r>
    <r>
      <rPr>
        <sz val="12"/>
        <rFont val="Arial"/>
        <family val="2"/>
      </rPr>
      <t>Les réservoirs souterrains fabriqués en fibre de verre ou en plastique sont installés sur une dalle de béton et ancrés à celle-ci.</t>
    </r>
  </si>
  <si>
    <r>
      <t xml:space="preserve"> Veuillez remplir le tableau suivant </t>
    </r>
    <r>
      <rPr>
        <b/>
        <u/>
        <sz val="14"/>
        <color indexed="30"/>
        <rFont val="Arial"/>
        <family val="2"/>
      </rPr>
      <t>SEULEMENT</t>
    </r>
    <r>
      <rPr>
        <b/>
        <sz val="14"/>
        <color indexed="30"/>
        <rFont val="Arial"/>
        <family val="2"/>
      </rPr>
      <t xml:space="preserve"> avec les superficies des travaux * :</t>
    </r>
  </si>
  <si>
    <t xml:space="preserve"> *  Le lot dans son entièrité doit être conforme au règlement RCM-60G-2016 (se réferer à la Section 6, article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</si>
</sst>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quot;  m2&quot;"/>
    <numFmt numFmtId="167" formatCode="#,###&quot;  l/s/h&quot;"/>
    <numFmt numFmtId="168" formatCode="#,###.00&quot;  l/s&quot;"/>
    <numFmt numFmtId="169" formatCode="#,###&quot;  m²&quot;"/>
    <numFmt numFmtId="170" formatCode="#,###.00&quot;  m³&quot;"/>
    <numFmt numFmtId="171" formatCode="#,###&quot;  l/s/ha&quot;"/>
    <numFmt numFmtId="172" formatCode="#,###.00&quot;  m³/s&quot;"/>
  </numFmts>
  <fonts count="54" x14ac:knownFonts="1">
    <font>
      <sz val="10"/>
      <name val="Arial"/>
    </font>
    <font>
      <sz val="10"/>
      <name val="Arial"/>
      <family val="2"/>
    </font>
    <font>
      <sz val="8"/>
      <name val="Arial"/>
      <family val="2"/>
    </font>
    <font>
      <sz val="8"/>
      <name val="Arial"/>
      <family val="2"/>
    </font>
    <font>
      <b/>
      <sz val="10"/>
      <name val="Arial"/>
      <family val="2"/>
    </font>
    <font>
      <b/>
      <sz val="12"/>
      <name val="Arial"/>
      <family val="2"/>
    </font>
    <font>
      <sz val="10"/>
      <name val="Arial"/>
      <family val="2"/>
    </font>
    <font>
      <b/>
      <sz val="11"/>
      <name val="Arial"/>
      <family val="2"/>
    </font>
    <font>
      <sz val="9"/>
      <name val="Arial"/>
      <family val="2"/>
    </font>
    <font>
      <b/>
      <sz val="12"/>
      <color indexed="53"/>
      <name val="Arial"/>
      <family val="2"/>
    </font>
    <font>
      <b/>
      <sz val="14"/>
      <name val="Arial"/>
      <family val="2"/>
    </font>
    <font>
      <b/>
      <sz val="9"/>
      <name val="Arial"/>
      <family val="2"/>
    </font>
    <font>
      <sz val="14"/>
      <name val="Arial"/>
      <family val="2"/>
    </font>
    <font>
      <sz val="12"/>
      <name val="Arial"/>
      <family val="2"/>
    </font>
    <font>
      <b/>
      <sz val="14"/>
      <color indexed="30"/>
      <name val="Arial"/>
      <family val="2"/>
    </font>
    <font>
      <b/>
      <sz val="12"/>
      <color indexed="30"/>
      <name val="Arial"/>
      <family val="2"/>
    </font>
    <font>
      <sz val="16"/>
      <name val="Arial"/>
      <family val="2"/>
    </font>
    <font>
      <sz val="13"/>
      <name val="Arial"/>
      <family val="2"/>
    </font>
    <font>
      <b/>
      <sz val="13"/>
      <name val="Arial"/>
      <family val="2"/>
    </font>
    <font>
      <sz val="11"/>
      <color indexed="23"/>
      <name val="Arial"/>
      <family val="2"/>
    </font>
    <font>
      <sz val="10"/>
      <color indexed="8"/>
      <name val="Arial"/>
      <family val="2"/>
    </font>
    <font>
      <sz val="11"/>
      <color indexed="8"/>
      <name val="Arial"/>
      <family val="2"/>
    </font>
    <font>
      <sz val="8"/>
      <color indexed="8"/>
      <name val="Arial"/>
      <family val="2"/>
    </font>
    <font>
      <b/>
      <sz val="16"/>
      <name val="Arial"/>
      <family val="2"/>
    </font>
    <font>
      <b/>
      <sz val="12"/>
      <color indexed="8"/>
      <name val="Arial"/>
      <family val="2"/>
    </font>
    <font>
      <b/>
      <sz val="14"/>
      <color indexed="8"/>
      <name val="Arial"/>
      <family val="2"/>
    </font>
    <font>
      <b/>
      <sz val="14"/>
      <color indexed="48"/>
      <name val="Arial"/>
      <family val="2"/>
    </font>
    <font>
      <b/>
      <sz val="14"/>
      <color indexed="12"/>
      <name val="Arial"/>
      <family val="2"/>
    </font>
    <font>
      <sz val="11"/>
      <name val="Arial"/>
      <family val="2"/>
    </font>
    <font>
      <b/>
      <sz val="15"/>
      <color indexed="30"/>
      <name val="Arial"/>
      <family val="2"/>
    </font>
    <font>
      <b/>
      <sz val="22"/>
      <name val="Arial"/>
      <family val="2"/>
    </font>
    <font>
      <sz val="22"/>
      <name val="Arial"/>
      <family val="2"/>
    </font>
    <font>
      <b/>
      <sz val="26"/>
      <name val="Arial"/>
      <family val="2"/>
    </font>
    <font>
      <b/>
      <u/>
      <sz val="14"/>
      <color indexed="30"/>
      <name val="Arial"/>
      <family val="2"/>
    </font>
    <font>
      <sz val="9"/>
      <color indexed="8"/>
      <name val="Arial"/>
      <family val="2"/>
    </font>
    <font>
      <vertAlign val="subscript"/>
      <sz val="9"/>
      <name val="Arial"/>
      <family val="2"/>
    </font>
    <font>
      <b/>
      <vertAlign val="subscript"/>
      <sz val="11"/>
      <name val="Arial"/>
      <family val="2"/>
    </font>
    <font>
      <b/>
      <i/>
      <sz val="13"/>
      <name val="Arial"/>
      <family val="2"/>
    </font>
    <font>
      <i/>
      <sz val="13"/>
      <name val="Arial"/>
      <family val="2"/>
    </font>
    <font>
      <i/>
      <sz val="12"/>
      <name val="Arial"/>
      <family val="2"/>
    </font>
    <font>
      <vertAlign val="subscript"/>
      <sz val="11"/>
      <name val="Arial"/>
      <family val="2"/>
    </font>
    <font>
      <b/>
      <i/>
      <sz val="8"/>
      <name val="Arial"/>
      <family val="2"/>
    </font>
    <font>
      <vertAlign val="superscript"/>
      <sz val="10"/>
      <name val="Arial"/>
      <family val="2"/>
    </font>
    <font>
      <vertAlign val="superscript"/>
      <sz val="8"/>
      <name val="Arial"/>
      <family val="2"/>
    </font>
    <font>
      <sz val="8"/>
      <name val="Calibri"/>
      <family val="2"/>
    </font>
    <font>
      <b/>
      <u/>
      <sz val="12"/>
      <name val="Arial"/>
      <family val="2"/>
    </font>
    <font>
      <u/>
      <sz val="12"/>
      <name val="Arial"/>
      <family val="2"/>
    </font>
    <font>
      <b/>
      <sz val="9"/>
      <color indexed="8"/>
      <name val="Arial"/>
      <family val="2"/>
    </font>
    <font>
      <b/>
      <vertAlign val="superscript"/>
      <sz val="12"/>
      <name val="Arial"/>
      <family val="2"/>
    </font>
    <font>
      <sz val="8"/>
      <color indexed="81"/>
      <name val="Tahoma"/>
      <family val="2"/>
    </font>
    <font>
      <b/>
      <sz val="8"/>
      <color indexed="81"/>
      <name val="Tahoma"/>
      <family val="2"/>
    </font>
    <font>
      <vertAlign val="subscript"/>
      <sz val="8"/>
      <name val="Arial"/>
      <family val="2"/>
    </font>
    <font>
      <b/>
      <vertAlign val="superscript"/>
      <sz val="11"/>
      <name val="Arial"/>
      <family val="2"/>
    </font>
    <font>
      <b/>
      <sz val="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lightUp">
        <bgColor indexed="43"/>
      </patternFill>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rgb="FFFFFF99"/>
        <bgColor indexed="64"/>
      </patternFill>
    </fill>
    <fill>
      <patternFill patternType="solid">
        <fgColor theme="8" tint="0.39997558519241921"/>
        <bgColor indexed="64"/>
      </patternFill>
    </fill>
  </fills>
  <borders count="118">
    <border>
      <left/>
      <right/>
      <top/>
      <bottom/>
      <diagonal/>
    </border>
    <border>
      <left style="medium">
        <color indexed="64"/>
      </left>
      <right/>
      <top/>
      <bottom/>
      <diagonal/>
    </border>
    <border>
      <left/>
      <right/>
      <top/>
      <bottom style="medium">
        <color indexed="64"/>
      </bottom>
      <diagonal/>
    </border>
    <border>
      <left/>
      <right/>
      <top style="double">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double">
        <color indexed="64"/>
      </left>
      <right/>
      <top/>
      <bottom/>
      <diagonal/>
    </border>
    <border>
      <left style="thin">
        <color indexed="64"/>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diagonal/>
    </border>
    <border>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414">
    <xf numFmtId="0" fontId="0" fillId="0" borderId="0" xfId="0"/>
    <xf numFmtId="1" fontId="0" fillId="0" borderId="0" xfId="0" applyNumberFormat="1"/>
    <xf numFmtId="0" fontId="0" fillId="0" borderId="0" xfId="0" applyAlignment="1">
      <alignment horizontal="center"/>
    </xf>
    <xf numFmtId="0" fontId="0" fillId="0" borderId="0" xfId="0" applyAlignment="1">
      <alignment vertical="center"/>
    </xf>
    <xf numFmtId="0" fontId="10" fillId="0" borderId="0" xfId="0" applyFont="1"/>
    <xf numFmtId="0" fontId="6" fillId="0" borderId="0" xfId="0" applyFont="1"/>
    <xf numFmtId="0" fontId="5" fillId="0" borderId="1" xfId="0" applyFont="1" applyBorder="1"/>
    <xf numFmtId="0" fontId="14" fillId="0" borderId="0" xfId="0" quotePrefix="1" applyFont="1"/>
    <xf numFmtId="0" fontId="13" fillId="0" borderId="0" xfId="0" applyFont="1" applyAlignment="1">
      <alignment horizontal="right"/>
    </xf>
    <xf numFmtId="0" fontId="6" fillId="0" borderId="0" xfId="0" applyFont="1" applyAlignment="1">
      <alignment horizontal="right"/>
    </xf>
    <xf numFmtId="0" fontId="12" fillId="0" borderId="0" xfId="0" applyFont="1" applyAlignment="1">
      <alignment horizontal="center"/>
    </xf>
    <xf numFmtId="0" fontId="6" fillId="0" borderId="0" xfId="0" applyFont="1" applyAlignment="1">
      <alignment horizontal="center"/>
    </xf>
    <xf numFmtId="0" fontId="13" fillId="0" borderId="0" xfId="0" applyFont="1"/>
    <xf numFmtId="0" fontId="6" fillId="0" borderId="2" xfId="0" applyFont="1" applyBorder="1"/>
    <xf numFmtId="0" fontId="0" fillId="0" borderId="0" xfId="0" applyProtection="1">
      <protection hidden="1"/>
    </xf>
    <xf numFmtId="0" fontId="0" fillId="0" borderId="3" xfId="0" applyBorder="1" applyProtection="1">
      <protection hidden="1"/>
    </xf>
    <xf numFmtId="0" fontId="10" fillId="0" borderId="0" xfId="0" applyFont="1" applyProtection="1">
      <protection hidden="1"/>
    </xf>
    <xf numFmtId="0" fontId="0" fillId="0" borderId="0" xfId="0" applyAlignment="1" applyProtection="1">
      <alignment vertical="center"/>
      <protection hidden="1"/>
    </xf>
    <xf numFmtId="0" fontId="0" fillId="0" borderId="4" xfId="0" applyBorder="1" applyProtection="1">
      <protection hidden="1"/>
    </xf>
    <xf numFmtId="0" fontId="1" fillId="0" borderId="5" xfId="0" applyFont="1" applyBorder="1" applyAlignment="1" applyProtection="1">
      <alignment horizontal="center"/>
      <protection hidden="1"/>
    </xf>
    <xf numFmtId="2" fontId="1" fillId="0" borderId="5" xfId="0" applyNumberFormat="1" applyFont="1" applyBorder="1" applyAlignment="1" applyProtection="1">
      <alignment horizontal="center"/>
      <protection hidden="1"/>
    </xf>
    <xf numFmtId="0" fontId="0" fillId="0" borderId="6" xfId="0" applyBorder="1" applyAlignment="1" applyProtection="1">
      <alignment horizontal="center"/>
      <protection hidden="1"/>
    </xf>
    <xf numFmtId="0" fontId="1" fillId="0" borderId="0" xfId="0" applyFont="1" applyAlignment="1" applyProtection="1">
      <alignment horizontal="center"/>
      <protection hidden="1"/>
    </xf>
    <xf numFmtId="2" fontId="0" fillId="0" borderId="0" xfId="0" applyNumberFormat="1" applyAlignment="1" applyProtection="1">
      <alignment horizontal="center"/>
      <protection hidden="1"/>
    </xf>
    <xf numFmtId="0" fontId="0" fillId="0" borderId="7" xfId="0" applyBorder="1" applyProtection="1">
      <protection hidden="1"/>
    </xf>
    <xf numFmtId="0" fontId="0" fillId="0" borderId="8" xfId="0" applyBorder="1" applyProtection="1">
      <protection hidden="1"/>
    </xf>
    <xf numFmtId="0" fontId="8"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0" fillId="0" borderId="6" xfId="0" applyBorder="1" applyProtection="1">
      <protection hidden="1"/>
    </xf>
    <xf numFmtId="0" fontId="0" fillId="0" borderId="0" xfId="0" applyAlignment="1" applyProtection="1">
      <alignment horizontal="center"/>
      <protection hidden="1"/>
    </xf>
    <xf numFmtId="0" fontId="0" fillId="0" borderId="11" xfId="0" applyBorder="1" applyProtection="1">
      <protection hidden="1"/>
    </xf>
    <xf numFmtId="165" fontId="0" fillId="0" borderId="0" xfId="0" applyNumberFormat="1" applyProtection="1">
      <protection hidden="1"/>
    </xf>
    <xf numFmtId="0" fontId="11" fillId="0" borderId="4"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2" fillId="0" borderId="5" xfId="0" quotePrefix="1" applyFont="1" applyBorder="1" applyAlignment="1" applyProtection="1">
      <alignment horizontal="center" vertical="center" wrapText="1"/>
      <protection hidden="1"/>
    </xf>
    <xf numFmtId="0" fontId="2" fillId="0" borderId="6" xfId="0" quotePrefix="1"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13" xfId="0" quotePrefix="1" applyFont="1" applyBorder="1" applyAlignment="1" applyProtection="1">
      <alignment horizontal="center" vertical="center" wrapText="1"/>
      <protection hidden="1"/>
    </xf>
    <xf numFmtId="0" fontId="4" fillId="0" borderId="14" xfId="0" quotePrefix="1" applyFont="1" applyBorder="1" applyAlignment="1" applyProtection="1">
      <alignment horizontal="center" vertical="center" wrapText="1"/>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165" fontId="0" fillId="0" borderId="18" xfId="0" applyNumberFormat="1" applyBorder="1" applyAlignment="1" applyProtection="1">
      <alignment horizontal="center"/>
      <protection hidden="1"/>
    </xf>
    <xf numFmtId="2" fontId="0" fillId="0" borderId="19" xfId="0" applyNumberFormat="1" applyBorder="1" applyAlignment="1" applyProtection="1">
      <alignment horizontal="center"/>
      <protection hidden="1"/>
    </xf>
    <xf numFmtId="165" fontId="0" fillId="0" borderId="5" xfId="0" applyNumberFormat="1" applyBorder="1" applyAlignment="1" applyProtection="1">
      <alignment horizontal="center"/>
      <protection hidden="1"/>
    </xf>
    <xf numFmtId="2" fontId="0" fillId="0" borderId="6" xfId="0" applyNumberFormat="1" applyBorder="1" applyAlignment="1" applyProtection="1">
      <alignment horizontal="center"/>
      <protection hidden="1"/>
    </xf>
    <xf numFmtId="0" fontId="0" fillId="0" borderId="20" xfId="0" applyBorder="1" applyProtection="1">
      <protection hidden="1"/>
    </xf>
    <xf numFmtId="0" fontId="0" fillId="0" borderId="21" xfId="0" applyBorder="1" applyProtection="1">
      <protection hidden="1"/>
    </xf>
    <xf numFmtId="2" fontId="7" fillId="0" borderId="5" xfId="0" applyNumberFormat="1" applyFont="1" applyBorder="1" applyAlignment="1" applyProtection="1">
      <alignment horizontal="center"/>
      <protection hidden="1"/>
    </xf>
    <xf numFmtId="0" fontId="7" fillId="0" borderId="0" xfId="0" applyFont="1" applyAlignment="1">
      <alignment horizontal="right"/>
    </xf>
    <xf numFmtId="0" fontId="12" fillId="0" borderId="0" xfId="0" quotePrefix="1" applyFont="1" applyAlignment="1">
      <alignment wrapText="1"/>
    </xf>
    <xf numFmtId="0" fontId="12" fillId="0" borderId="0" xfId="0" applyFont="1" applyAlignment="1">
      <alignment wrapText="1"/>
    </xf>
    <xf numFmtId="0" fontId="14" fillId="0" borderId="0" xfId="0" quotePrefix="1" applyFont="1" applyAlignment="1">
      <alignment vertical="center"/>
    </xf>
    <xf numFmtId="0" fontId="6" fillId="0" borderId="1" xfId="0" applyFont="1" applyBorder="1"/>
    <xf numFmtId="0" fontId="17" fillId="0" borderId="0" xfId="0" applyFont="1"/>
    <xf numFmtId="0" fontId="19" fillId="2" borderId="0" xfId="0" applyFont="1" applyFill="1"/>
    <xf numFmtId="0" fontId="16" fillId="0" borderId="0" xfId="0" applyFont="1"/>
    <xf numFmtId="0" fontId="6" fillId="0" borderId="1" xfId="0" applyFont="1" applyBorder="1" applyAlignment="1">
      <alignment horizontal="center" vertical="center" wrapText="1"/>
    </xf>
    <xf numFmtId="0" fontId="22" fillId="0" borderId="0" xfId="0" applyFont="1" applyAlignment="1">
      <alignment horizontal="right" vertical="center"/>
    </xf>
    <xf numFmtId="0" fontId="6" fillId="0" borderId="1" xfId="0" applyFont="1" applyBorder="1" applyAlignment="1">
      <alignment wrapText="1"/>
    </xf>
    <xf numFmtId="0" fontId="6" fillId="0" borderId="28" xfId="0" applyFont="1" applyBorder="1"/>
    <xf numFmtId="2" fontId="20" fillId="0" borderId="0" xfId="0" applyNumberFormat="1" applyFont="1" applyAlignment="1">
      <alignment horizontal="center" vertical="center"/>
    </xf>
    <xf numFmtId="0" fontId="23" fillId="0" borderId="0" xfId="0" applyFont="1" applyAlignment="1">
      <alignment horizontal="center" vertical="center"/>
    </xf>
    <xf numFmtId="166" fontId="22" fillId="0" borderId="0" xfId="0" applyNumberFormat="1" applyFont="1" applyAlignment="1">
      <alignment horizontal="right" vertical="center"/>
    </xf>
    <xf numFmtId="0" fontId="29" fillId="0" borderId="1" xfId="0" applyFont="1" applyBorder="1"/>
    <xf numFmtId="0" fontId="3" fillId="0" borderId="0" xfId="0" applyFont="1"/>
    <xf numFmtId="0" fontId="12" fillId="0" borderId="0" xfId="0" applyFont="1"/>
    <xf numFmtId="0" fontId="6" fillId="0" borderId="0" xfId="0" quotePrefix="1" applyFont="1"/>
    <xf numFmtId="0" fontId="6" fillId="0" borderId="0" xfId="0" applyFont="1" applyAlignment="1">
      <alignment horizontal="center" vertical="center"/>
    </xf>
    <xf numFmtId="0" fontId="13" fillId="0" borderId="29" xfId="0" applyFont="1" applyBorder="1"/>
    <xf numFmtId="0" fontId="13" fillId="2" borderId="0" xfId="0" applyFont="1" applyFill="1"/>
    <xf numFmtId="0" fontId="6" fillId="0" borderId="29" xfId="0" applyFont="1" applyBorder="1"/>
    <xf numFmtId="0" fontId="6" fillId="2" borderId="0" xfId="0" applyFont="1" applyFill="1"/>
    <xf numFmtId="0" fontId="6" fillId="2" borderId="29" xfId="0" applyFont="1" applyFill="1" applyBorder="1"/>
    <xf numFmtId="49" fontId="6" fillId="0" borderId="29" xfId="0" applyNumberFormat="1" applyFont="1" applyBorder="1"/>
    <xf numFmtId="0" fontId="6" fillId="0" borderId="0" xfId="0" applyFont="1" applyAlignment="1">
      <alignment horizontal="center" vertical="center" wrapText="1"/>
    </xf>
    <xf numFmtId="0" fontId="9" fillId="0" borderId="0" xfId="0" applyFont="1" applyAlignment="1">
      <alignment horizontal="center"/>
    </xf>
    <xf numFmtId="0" fontId="6" fillId="0" borderId="29" xfId="0" applyFont="1" applyBorder="1" applyAlignment="1">
      <alignment horizontal="center"/>
    </xf>
    <xf numFmtId="0" fontId="26" fillId="0" borderId="0" xfId="0" applyFont="1"/>
    <xf numFmtId="0" fontId="27" fillId="0" borderId="0" xfId="0" applyFont="1"/>
    <xf numFmtId="0" fontId="12" fillId="0" borderId="29" xfId="0" applyFont="1" applyBorder="1"/>
    <xf numFmtId="169" fontId="21" fillId="0" borderId="0" xfId="0" applyNumberFormat="1" applyFont="1" applyAlignment="1">
      <alignment horizontal="right" vertical="center"/>
    </xf>
    <xf numFmtId="167" fontId="24" fillId="0" borderId="0" xfId="0" applyNumberFormat="1" applyFont="1" applyAlignment="1">
      <alignment vertical="center"/>
    </xf>
    <xf numFmtId="0" fontId="15" fillId="0" borderId="0" xfId="0" applyFont="1" applyAlignment="1">
      <alignment horizontal="left" vertical="center"/>
    </xf>
    <xf numFmtId="0" fontId="13" fillId="0" borderId="0" xfId="0" applyFont="1" applyAlignment="1">
      <alignment horizontal="left" vertical="center" wrapText="1"/>
    </xf>
    <xf numFmtId="0" fontId="18" fillId="0" borderId="0" xfId="0" applyFont="1" applyAlignment="1">
      <alignment vertical="center"/>
    </xf>
    <xf numFmtId="0" fontId="31" fillId="0" borderId="0" xfId="0" applyFont="1"/>
    <xf numFmtId="0" fontId="23" fillId="0" borderId="0" xfId="0" applyFont="1"/>
    <xf numFmtId="0" fontId="15" fillId="0" borderId="1" xfId="0" applyFont="1" applyBorder="1" applyAlignment="1">
      <alignment horizontal="left" vertical="center"/>
    </xf>
    <xf numFmtId="0" fontId="6" fillId="0" borderId="30" xfId="0" applyFont="1" applyBorder="1"/>
    <xf numFmtId="0" fontId="17" fillId="0" borderId="30" xfId="0" applyFont="1" applyBorder="1"/>
    <xf numFmtId="0" fontId="13" fillId="2" borderId="30" xfId="0" applyFont="1" applyFill="1" applyBorder="1"/>
    <xf numFmtId="0" fontId="6" fillId="2" borderId="30" xfId="0" applyFont="1" applyFill="1" applyBorder="1"/>
    <xf numFmtId="0" fontId="13" fillId="0" borderId="31" xfId="0" applyFont="1" applyBorder="1"/>
    <xf numFmtId="0" fontId="13" fillId="0" borderId="2" xfId="0" applyFont="1" applyBorder="1" applyAlignment="1">
      <alignment vertical="top"/>
    </xf>
    <xf numFmtId="0" fontId="6" fillId="0" borderId="32" xfId="0" applyFont="1" applyBorder="1"/>
    <xf numFmtId="0" fontId="12" fillId="0" borderId="30" xfId="0" applyFont="1" applyBorder="1" applyAlignment="1">
      <alignment vertical="center" wrapText="1"/>
    </xf>
    <xf numFmtId="0" fontId="13" fillId="0" borderId="1" xfId="0" applyFont="1" applyBorder="1"/>
    <xf numFmtId="0" fontId="11" fillId="0" borderId="33" xfId="0" applyFont="1" applyBorder="1" applyAlignment="1" applyProtection="1">
      <alignment horizontal="center" vertical="center" wrapText="1"/>
      <protection hidden="1"/>
    </xf>
    <xf numFmtId="165" fontId="0" fillId="0" borderId="0" xfId="0" applyNumberFormat="1"/>
    <xf numFmtId="165" fontId="4" fillId="0" borderId="0" xfId="0" applyNumberFormat="1" applyFont="1"/>
    <xf numFmtId="0" fontId="0" fillId="0" borderId="33" xfId="0" applyBorder="1" applyAlignment="1" applyProtection="1">
      <alignment horizontal="center"/>
      <protection hidden="1"/>
    </xf>
    <xf numFmtId="0" fontId="0" fillId="0" borderId="34" xfId="0" applyBorder="1" applyAlignment="1">
      <alignment horizontal="center"/>
    </xf>
    <xf numFmtId="0" fontId="6" fillId="0" borderId="35" xfId="0" applyFont="1" applyBorder="1"/>
    <xf numFmtId="0" fontId="4" fillId="0" borderId="28" xfId="0" applyFont="1" applyBorder="1"/>
    <xf numFmtId="169" fontId="6" fillId="0" borderId="0" xfId="0" applyNumberFormat="1" applyFont="1" applyAlignment="1">
      <alignment horizontal="center" vertical="center"/>
    </xf>
    <xf numFmtId="0" fontId="6" fillId="3" borderId="5" xfId="0" applyFont="1" applyFill="1" applyBorder="1" applyAlignment="1">
      <alignment vertical="center"/>
    </xf>
    <xf numFmtId="0" fontId="6" fillId="3" borderId="36" xfId="0" applyFont="1" applyFill="1" applyBorder="1" applyAlignment="1">
      <alignment vertical="center" wrapText="1"/>
    </xf>
    <xf numFmtId="0" fontId="16" fillId="3" borderId="5" xfId="0" applyFont="1" applyFill="1" applyBorder="1" applyAlignment="1">
      <alignment horizontal="center"/>
    </xf>
    <xf numFmtId="0" fontId="16" fillId="3" borderId="36" xfId="0" applyFont="1" applyFill="1" applyBorder="1" applyAlignment="1">
      <alignment horizontal="center"/>
    </xf>
    <xf numFmtId="0" fontId="6" fillId="3" borderId="18" xfId="0" applyFont="1" applyFill="1" applyBorder="1" applyAlignment="1">
      <alignment vertical="center"/>
    </xf>
    <xf numFmtId="0" fontId="6" fillId="3" borderId="37" xfId="0" applyFont="1" applyFill="1" applyBorder="1" applyAlignment="1">
      <alignment vertical="center" wrapText="1"/>
    </xf>
    <xf numFmtId="0" fontId="6" fillId="0" borderId="31" xfId="0" applyFont="1" applyBorder="1"/>
    <xf numFmtId="0" fontId="18" fillId="0" borderId="1" xfId="0" applyFont="1" applyBorder="1"/>
    <xf numFmtId="0" fontId="17" fillId="0" borderId="1" xfId="0" applyFont="1" applyBorder="1"/>
    <xf numFmtId="0" fontId="17" fillId="0" borderId="1" xfId="0" applyFont="1" applyBorder="1" applyAlignment="1">
      <alignment horizontal="right"/>
    </xf>
    <xf numFmtId="0" fontId="12" fillId="0" borderId="31" xfId="0" applyFont="1" applyBorder="1"/>
    <xf numFmtId="0" fontId="13" fillId="0" borderId="2" xfId="0" applyFont="1" applyBorder="1"/>
    <xf numFmtId="0" fontId="8" fillId="0" borderId="38" xfId="0" applyFont="1" applyBorder="1" applyAlignment="1">
      <alignment horizontal="right"/>
    </xf>
    <xf numFmtId="169" fontId="34" fillId="3" borderId="39" xfId="0" applyNumberFormat="1" applyFont="1" applyFill="1" applyBorder="1" applyAlignment="1" applyProtection="1">
      <alignment horizontal="right" vertical="center"/>
      <protection locked="0"/>
    </xf>
    <xf numFmtId="0" fontId="34" fillId="0" borderId="39" xfId="0" applyFont="1" applyBorder="1" applyAlignment="1">
      <alignment horizontal="center" vertical="center"/>
    </xf>
    <xf numFmtId="0" fontId="8" fillId="0" borderId="40" xfId="0" applyFont="1" applyBorder="1" applyAlignment="1">
      <alignment horizontal="right"/>
    </xf>
    <xf numFmtId="0" fontId="34" fillId="0" borderId="41" xfId="0" applyFont="1" applyBorder="1" applyAlignment="1">
      <alignment horizontal="center" vertical="center"/>
    </xf>
    <xf numFmtId="0" fontId="8" fillId="0" borderId="42" xfId="0" applyFont="1" applyBorder="1" applyAlignment="1">
      <alignment horizontal="right"/>
    </xf>
    <xf numFmtId="0" fontId="8" fillId="0" borderId="43" xfId="0" applyFont="1" applyBorder="1"/>
    <xf numFmtId="0" fontId="34" fillId="0" borderId="41" xfId="0" applyFont="1" applyBorder="1" applyAlignment="1">
      <alignment horizontal="right" vertical="center"/>
    </xf>
    <xf numFmtId="0" fontId="8" fillId="0" borderId="43" xfId="0" applyFont="1" applyBorder="1" applyAlignment="1">
      <alignment horizontal="right"/>
    </xf>
    <xf numFmtId="0" fontId="8" fillId="0" borderId="44" xfId="0" applyFont="1" applyBorder="1"/>
    <xf numFmtId="0" fontId="8" fillId="0" borderId="40" xfId="0" applyFont="1" applyBorder="1"/>
    <xf numFmtId="0" fontId="8" fillId="0" borderId="38" xfId="0" applyFont="1" applyBorder="1"/>
    <xf numFmtId="0" fontId="34" fillId="0" borderId="39" xfId="0" applyFont="1" applyBorder="1" applyAlignment="1">
      <alignment horizontal="right" vertical="center"/>
    </xf>
    <xf numFmtId="0" fontId="8" fillId="0" borderId="45" xfId="0" applyFont="1" applyBorder="1" applyAlignment="1">
      <alignment horizontal="right"/>
    </xf>
    <xf numFmtId="0" fontId="34" fillId="3" borderId="46" xfId="0" applyFont="1" applyFill="1" applyBorder="1" applyAlignment="1" applyProtection="1">
      <alignment horizontal="center" vertical="center"/>
      <protection locked="0"/>
    </xf>
    <xf numFmtId="0" fontId="34" fillId="0" borderId="47" xfId="0" applyFont="1" applyBorder="1" applyAlignment="1" applyProtection="1">
      <alignment horizontal="right" vertical="center"/>
      <protection locked="0"/>
    </xf>
    <xf numFmtId="0" fontId="8" fillId="0" borderId="44" xfId="0" applyFont="1" applyBorder="1" applyAlignment="1">
      <alignment horizontal="right"/>
    </xf>
    <xf numFmtId="0" fontId="34" fillId="0" borderId="48" xfId="0" applyFont="1" applyBorder="1" applyAlignment="1">
      <alignment horizontal="right" vertical="center"/>
    </xf>
    <xf numFmtId="0" fontId="34" fillId="0" borderId="49" xfId="0" applyFont="1" applyBorder="1" applyAlignment="1">
      <alignment horizontal="right" vertical="center"/>
    </xf>
    <xf numFmtId="0" fontId="34" fillId="0" borderId="41" xfId="0" applyFont="1" applyBorder="1" applyAlignment="1" applyProtection="1">
      <alignment horizontal="right" vertical="center"/>
      <protection locked="0"/>
    </xf>
    <xf numFmtId="0" fontId="34" fillId="3" borderId="49" xfId="0" applyFont="1" applyFill="1" applyBorder="1" applyAlignment="1" applyProtection="1">
      <alignment horizontal="center" vertical="center"/>
      <protection locked="0"/>
    </xf>
    <xf numFmtId="0" fontId="7" fillId="0" borderId="0" xfId="0" applyFont="1" applyAlignment="1">
      <alignment horizontal="center" vertical="top"/>
    </xf>
    <xf numFmtId="0" fontId="7" fillId="0" borderId="30" xfId="0" applyFont="1" applyBorder="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6" fillId="4" borderId="18" xfId="0" applyFont="1" applyFill="1" applyBorder="1" applyAlignment="1">
      <alignment vertical="center"/>
    </xf>
    <xf numFmtId="0" fontId="6" fillId="4" borderId="5" xfId="0" applyFont="1" applyFill="1" applyBorder="1" applyAlignment="1">
      <alignment vertical="center"/>
    </xf>
    <xf numFmtId="0" fontId="16" fillId="3" borderId="5" xfId="0" applyFont="1" applyFill="1" applyBorder="1" applyAlignment="1">
      <alignment horizontal="left"/>
    </xf>
    <xf numFmtId="0" fontId="16" fillId="3" borderId="36" xfId="0" applyFont="1" applyFill="1" applyBorder="1" applyAlignment="1">
      <alignment horizontal="left"/>
    </xf>
    <xf numFmtId="0" fontId="26" fillId="0" borderId="0" xfId="0" applyFont="1" applyAlignment="1">
      <alignment horizontal="left"/>
    </xf>
    <xf numFmtId="0" fontId="16" fillId="4" borderId="5" xfId="0" applyFont="1" applyFill="1" applyBorder="1" applyAlignment="1">
      <alignment horizontal="center"/>
    </xf>
    <xf numFmtId="0" fontId="16" fillId="3" borderId="5" xfId="0" applyFont="1" applyFill="1" applyBorder="1"/>
    <xf numFmtId="0" fontId="16" fillId="3" borderId="36" xfId="0" applyFont="1" applyFill="1" applyBorder="1"/>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wrapText="1"/>
    </xf>
    <xf numFmtId="169" fontId="34" fillId="3" borderId="41" xfId="0" applyNumberFormat="1" applyFont="1" applyFill="1" applyBorder="1" applyAlignment="1" applyProtection="1">
      <alignment horizontal="right" vertical="center"/>
      <protection locked="0"/>
    </xf>
    <xf numFmtId="164" fontId="34" fillId="0" borderId="41" xfId="0" applyNumberFormat="1" applyFont="1" applyBorder="1" applyAlignment="1">
      <alignment horizontal="center" vertical="center"/>
    </xf>
    <xf numFmtId="169" fontId="34" fillId="3" borderId="46" xfId="0" applyNumberFormat="1" applyFont="1" applyFill="1" applyBorder="1" applyAlignment="1" applyProtection="1">
      <alignment horizontal="right" vertical="center"/>
      <protection locked="0"/>
    </xf>
    <xf numFmtId="2" fontId="0" fillId="0" borderId="21" xfId="0" applyNumberFormat="1" applyBorder="1" applyAlignment="1" applyProtection="1">
      <alignment horizontal="center"/>
      <protection hidden="1"/>
    </xf>
    <xf numFmtId="2" fontId="0" fillId="0" borderId="111" xfId="0" applyNumberFormat="1" applyBorder="1" applyAlignment="1" applyProtection="1">
      <alignment horizontal="center"/>
      <protection hidden="1"/>
    </xf>
    <xf numFmtId="2" fontId="4" fillId="0" borderId="9" xfId="0" applyNumberFormat="1" applyFont="1" applyBorder="1" applyAlignment="1" applyProtection="1">
      <alignment horizontal="center"/>
      <protection hidden="1"/>
    </xf>
    <xf numFmtId="0" fontId="34" fillId="3" borderId="41" xfId="0" applyFont="1" applyFill="1" applyBorder="1" applyAlignment="1" applyProtection="1">
      <alignment horizontal="center" vertical="center"/>
      <protection locked="0"/>
    </xf>
    <xf numFmtId="0" fontId="6" fillId="0" borderId="16" xfId="0" applyFont="1" applyBorder="1" applyAlignment="1" applyProtection="1">
      <alignment horizontal="center"/>
      <protection hidden="1"/>
    </xf>
    <xf numFmtId="0" fontId="3" fillId="0" borderId="5" xfId="0" quotePrefix="1" applyFont="1" applyBorder="1" applyAlignment="1" applyProtection="1">
      <alignment horizontal="center" vertical="center" wrapText="1"/>
      <protection hidden="1"/>
    </xf>
    <xf numFmtId="0" fontId="6" fillId="0" borderId="0" xfId="0" applyFont="1" applyAlignment="1" applyProtection="1">
      <alignment horizontal="center"/>
      <protection hidden="1"/>
    </xf>
    <xf numFmtId="2" fontId="7" fillId="0" borderId="0" xfId="0" applyNumberFormat="1" applyFont="1" applyProtection="1">
      <protection hidden="1"/>
    </xf>
    <xf numFmtId="171" fontId="13" fillId="0" borderId="0" xfId="0" applyNumberFormat="1" applyFont="1" applyAlignment="1">
      <alignment horizontal="left"/>
    </xf>
    <xf numFmtId="0" fontId="15" fillId="0" borderId="82" xfId="0" applyFont="1" applyBorder="1"/>
    <xf numFmtId="0" fontId="15" fillId="0" borderId="83" xfId="0" applyFont="1" applyBorder="1"/>
    <xf numFmtId="0" fontId="13" fillId="0" borderId="83" xfId="0" applyFont="1" applyBorder="1"/>
    <xf numFmtId="0" fontId="6" fillId="0" borderId="83" xfId="0" applyFont="1" applyBorder="1"/>
    <xf numFmtId="0" fontId="6" fillId="0" borderId="84" xfId="0" applyFont="1" applyBorder="1"/>
    <xf numFmtId="0" fontId="15" fillId="0" borderId="1" xfId="0" applyFont="1" applyBorder="1" applyAlignment="1">
      <alignment vertical="center"/>
    </xf>
    <xf numFmtId="0" fontId="6" fillId="2" borderId="32" xfId="0" applyFont="1" applyFill="1" applyBorder="1"/>
    <xf numFmtId="169" fontId="47" fillId="0" borderId="35" xfId="0" applyNumberFormat="1" applyFont="1" applyBorder="1" applyAlignment="1">
      <alignment horizontal="right" vertical="center"/>
    </xf>
    <xf numFmtId="169" fontId="11" fillId="0" borderId="35" xfId="0" applyNumberFormat="1" applyFont="1" applyBorder="1" applyAlignment="1">
      <alignment horizontal="right" vertical="center"/>
    </xf>
    <xf numFmtId="0" fontId="13" fillId="0" borderId="30"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horizontal="right"/>
    </xf>
    <xf numFmtId="0" fontId="13" fillId="0" borderId="117" xfId="0" applyFont="1" applyBorder="1" applyAlignment="1">
      <alignment horizontal="center"/>
    </xf>
    <xf numFmtId="0" fontId="0" fillId="0" borderId="94" xfId="0" applyBorder="1"/>
    <xf numFmtId="0" fontId="0" fillId="0" borderId="117" xfId="0" applyBorder="1"/>
    <xf numFmtId="0" fontId="13" fillId="0" borderId="63" xfId="0" applyFont="1" applyBorder="1" applyAlignment="1">
      <alignment horizontal="right"/>
    </xf>
    <xf numFmtId="0" fontId="0" fillId="0" borderId="64" xfId="0" applyBorder="1"/>
    <xf numFmtId="0" fontId="28" fillId="0" borderId="0" xfId="0" applyFont="1"/>
    <xf numFmtId="0" fontId="29" fillId="0" borderId="77"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78" xfId="0" applyFont="1" applyBorder="1" applyAlignment="1" applyProtection="1">
      <alignment horizontal="center" vertical="center"/>
      <protection locked="0"/>
    </xf>
    <xf numFmtId="0" fontId="0" fillId="0" borderId="112" xfId="0" applyBorder="1" applyAlignment="1" applyProtection="1">
      <alignment horizontal="center"/>
      <protection hidden="1"/>
    </xf>
    <xf numFmtId="0" fontId="0" fillId="0" borderId="4" xfId="0" applyBorder="1" applyAlignment="1" applyProtection="1">
      <alignment horizontal="center"/>
      <protection hidden="1"/>
    </xf>
    <xf numFmtId="165" fontId="0" fillId="0" borderId="76" xfId="0" applyNumberFormat="1" applyBorder="1" applyAlignment="1" applyProtection="1">
      <alignment horizontal="center"/>
      <protection hidden="1"/>
    </xf>
    <xf numFmtId="0" fontId="0" fillId="0" borderId="113" xfId="0" applyBorder="1" applyAlignment="1" applyProtection="1">
      <alignment horizontal="center"/>
      <protection hidden="1"/>
    </xf>
    <xf numFmtId="165" fontId="0" fillId="0" borderId="56" xfId="0" applyNumberFormat="1" applyBorder="1" applyAlignment="1" applyProtection="1">
      <alignment horizontal="center"/>
      <protection hidden="1"/>
    </xf>
    <xf numFmtId="0" fontId="28" fillId="0" borderId="0" xfId="0" applyFont="1" applyAlignment="1">
      <alignment horizontal="right"/>
    </xf>
    <xf numFmtId="2" fontId="47" fillId="0" borderId="35" xfId="0" applyNumberFormat="1" applyFont="1" applyBorder="1" applyAlignment="1">
      <alignment horizontal="center" vertical="center"/>
    </xf>
    <xf numFmtId="0" fontId="1" fillId="0" borderId="17"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0" borderId="0" xfId="0" applyFont="1" applyAlignment="1">
      <alignment horizontal="center"/>
    </xf>
    <xf numFmtId="0" fontId="2" fillId="0" borderId="5" xfId="0" applyFont="1" applyBorder="1" applyAlignment="1" applyProtection="1">
      <alignment horizontal="center" vertical="center" wrapText="1"/>
      <protection hidden="1"/>
    </xf>
    <xf numFmtId="0" fontId="0" fillId="9" borderId="0" xfId="0" applyFill="1" applyAlignment="1" applyProtection="1">
      <alignment horizontal="right"/>
      <protection hidden="1"/>
    </xf>
    <xf numFmtId="0" fontId="4" fillId="9" borderId="34" xfId="0" applyFont="1" applyFill="1" applyBorder="1" applyAlignment="1" applyProtection="1">
      <alignment horizontal="right"/>
      <protection hidden="1"/>
    </xf>
    <xf numFmtId="165" fontId="7" fillId="9" borderId="0" xfId="0" applyNumberFormat="1" applyFont="1" applyFill="1" applyAlignment="1" applyProtection="1">
      <alignment horizontal="center"/>
      <protection hidden="1"/>
    </xf>
    <xf numFmtId="0" fontId="7" fillId="9" borderId="23" xfId="0" applyFont="1" applyFill="1" applyBorder="1" applyProtection="1">
      <protection hidden="1"/>
    </xf>
    <xf numFmtId="0" fontId="0" fillId="9" borderId="110" xfId="0" applyFill="1" applyBorder="1"/>
    <xf numFmtId="0" fontId="0" fillId="9" borderId="3" xfId="0" applyFill="1" applyBorder="1" applyAlignment="1" applyProtection="1">
      <alignment horizontal="right"/>
      <protection hidden="1"/>
    </xf>
    <xf numFmtId="165" fontId="4" fillId="9" borderId="3" xfId="0" applyNumberFormat="1" applyFont="1" applyFill="1" applyBorder="1" applyAlignment="1" applyProtection="1">
      <alignment horizontal="center"/>
      <protection hidden="1"/>
    </xf>
    <xf numFmtId="0" fontId="0" fillId="9" borderId="22" xfId="0" applyFill="1" applyBorder="1" applyProtection="1">
      <protection hidden="1"/>
    </xf>
    <xf numFmtId="0" fontId="0" fillId="9" borderId="34" xfId="0" applyFill="1" applyBorder="1"/>
    <xf numFmtId="0" fontId="0" fillId="9" borderId="24" xfId="0" applyFill="1" applyBorder="1" applyAlignment="1" applyProtection="1">
      <alignment horizontal="right"/>
      <protection hidden="1"/>
    </xf>
    <xf numFmtId="0" fontId="0" fillId="9" borderId="25" xfId="0" applyFill="1" applyBorder="1" applyAlignment="1" applyProtection="1">
      <alignment horizontal="right"/>
      <protection hidden="1"/>
    </xf>
    <xf numFmtId="165" fontId="4" fillId="9" borderId="25" xfId="0" applyNumberFormat="1" applyFont="1" applyFill="1" applyBorder="1" applyAlignment="1" applyProtection="1">
      <alignment horizontal="center"/>
      <protection hidden="1"/>
    </xf>
    <xf numFmtId="0" fontId="0" fillId="9" borderId="26" xfId="0" applyFill="1" applyBorder="1" applyProtection="1">
      <protection hidden="1"/>
    </xf>
    <xf numFmtId="2" fontId="7" fillId="9" borderId="27" xfId="0" applyNumberFormat="1" applyFont="1" applyFill="1" applyBorder="1" applyAlignment="1" applyProtection="1">
      <alignment horizontal="center"/>
      <protection hidden="1"/>
    </xf>
    <xf numFmtId="0" fontId="0" fillId="0" borderId="83" xfId="0" applyBorder="1"/>
    <xf numFmtId="0" fontId="1" fillId="0" borderId="83" xfId="0" applyFont="1" applyBorder="1"/>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6" fillId="0" borderId="0" xfId="0" applyFont="1" applyAlignment="1">
      <alignment horizontal="center"/>
    </xf>
    <xf numFmtId="0" fontId="6" fillId="0" borderId="30" xfId="0" applyFont="1" applyBorder="1" applyAlignment="1">
      <alignment horizontal="center"/>
    </xf>
    <xf numFmtId="0" fontId="16" fillId="3" borderId="0" xfId="0" applyFont="1" applyFill="1" applyAlignment="1">
      <alignment horizontal="center"/>
    </xf>
    <xf numFmtId="0" fontId="16" fillId="3" borderId="63" xfId="0" applyFont="1" applyFill="1" applyBorder="1" applyAlignment="1">
      <alignment horizontal="center"/>
    </xf>
    <xf numFmtId="0" fontId="16" fillId="3" borderId="30" xfId="0" applyFont="1" applyFill="1" applyBorder="1" applyAlignment="1">
      <alignment horizontal="center"/>
    </xf>
    <xf numFmtId="0" fontId="45" fillId="0" borderId="1" xfId="0" applyFont="1" applyBorder="1" applyAlignment="1">
      <alignment horizontal="justify" vertical="center" wrapText="1"/>
    </xf>
    <xf numFmtId="0" fontId="4" fillId="0" borderId="0" xfId="0" applyFont="1" applyAlignment="1">
      <alignment horizontal="justify"/>
    </xf>
    <xf numFmtId="0" fontId="4" fillId="0" borderId="30" xfId="0" applyFont="1" applyBorder="1" applyAlignment="1">
      <alignment horizontal="justify"/>
    </xf>
    <xf numFmtId="0" fontId="4" fillId="0" borderId="1" xfId="0" applyFont="1" applyBorder="1" applyAlignment="1">
      <alignment horizontal="justify"/>
    </xf>
    <xf numFmtId="172" fontId="25" fillId="5" borderId="64" xfId="0" applyNumberFormat="1" applyFont="1" applyFill="1" applyBorder="1" applyAlignment="1" applyProtection="1">
      <alignment horizontal="center" vertical="center"/>
      <protection hidden="1"/>
    </xf>
    <xf numFmtId="172" fontId="25" fillId="5" borderId="65" xfId="0" applyNumberFormat="1" applyFont="1" applyFill="1" applyBorder="1" applyAlignment="1" applyProtection="1">
      <alignment horizontal="center" vertical="center"/>
      <protection hidden="1"/>
    </xf>
    <xf numFmtId="172" fontId="25" fillId="5" borderId="66" xfId="0" applyNumberFormat="1" applyFont="1" applyFill="1" applyBorder="1" applyAlignment="1" applyProtection="1">
      <alignment horizontal="center" vertical="center"/>
      <protection hidden="1"/>
    </xf>
    <xf numFmtId="0" fontId="18" fillId="0" borderId="0" xfId="0" applyFont="1" applyAlignment="1">
      <alignment horizontal="center"/>
    </xf>
    <xf numFmtId="0" fontId="0" fillId="0" borderId="0" xfId="0"/>
    <xf numFmtId="0" fontId="0" fillId="0" borderId="63" xfId="0" applyBorder="1"/>
    <xf numFmtId="168" fontId="25" fillId="5" borderId="64" xfId="0" applyNumberFormat="1" applyFont="1" applyFill="1" applyBorder="1" applyAlignment="1" applyProtection="1">
      <alignment horizontal="center" vertical="center"/>
      <protection hidden="1"/>
    </xf>
    <xf numFmtId="0" fontId="0" fillId="0" borderId="66" xfId="0" applyBorder="1"/>
    <xf numFmtId="0" fontId="8" fillId="0" borderId="88" xfId="0" applyFont="1" applyBorder="1" applyAlignment="1">
      <alignment horizontal="center" vertical="center" wrapText="1"/>
    </xf>
    <xf numFmtId="0" fontId="8" fillId="0" borderId="89" xfId="0" applyFont="1" applyBorder="1"/>
    <xf numFmtId="0" fontId="8" fillId="0" borderId="90" xfId="0" applyFont="1" applyBorder="1"/>
    <xf numFmtId="0" fontId="17" fillId="0" borderId="82" xfId="0" quotePrefix="1" applyFont="1" applyBorder="1" applyAlignment="1">
      <alignment horizontal="center" vertical="center" wrapText="1"/>
    </xf>
    <xf numFmtId="0" fontId="17" fillId="0" borderId="83" xfId="0" quotePrefix="1" applyFont="1" applyBorder="1" applyAlignment="1">
      <alignment horizontal="center" vertical="center" wrapText="1"/>
    </xf>
    <xf numFmtId="0" fontId="17" fillId="0" borderId="84" xfId="0" quotePrefix="1" applyFont="1" applyBorder="1" applyAlignment="1">
      <alignment horizontal="center" vertical="center" wrapText="1"/>
    </xf>
    <xf numFmtId="0" fontId="29" fillId="0" borderId="77"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78" xfId="0" applyFont="1" applyBorder="1" applyAlignment="1" applyProtection="1">
      <alignment horizontal="center" vertical="center"/>
      <protection locked="0"/>
    </xf>
    <xf numFmtId="0" fontId="13" fillId="0" borderId="54" xfId="0" applyFont="1" applyBorder="1" applyAlignment="1">
      <alignment horizontal="left" vertical="center" wrapText="1"/>
    </xf>
    <xf numFmtId="0" fontId="13" fillId="0" borderId="55" xfId="0" quotePrefix="1" applyFont="1" applyBorder="1" applyAlignment="1">
      <alignment horizontal="left" vertical="center" wrapText="1"/>
    </xf>
    <xf numFmtId="0" fontId="13" fillId="0" borderId="76" xfId="0" quotePrefix="1" applyFont="1" applyBorder="1" applyAlignment="1">
      <alignment horizontal="left" vertical="center" wrapText="1"/>
    </xf>
    <xf numFmtId="0" fontId="29" fillId="0" borderId="54" xfId="0" applyFont="1" applyBorder="1" applyAlignment="1">
      <alignment horizontal="left" vertical="center"/>
    </xf>
    <xf numFmtId="0" fontId="29" fillId="0" borderId="55" xfId="0" applyFont="1" applyBorder="1" applyAlignment="1">
      <alignment horizontal="left" vertical="center"/>
    </xf>
    <xf numFmtId="0" fontId="45" fillId="0" borderId="55" xfId="0" applyFont="1" applyBorder="1" applyAlignment="1">
      <alignment horizontal="left" vertical="center" wrapText="1"/>
    </xf>
    <xf numFmtId="0" fontId="45" fillId="0" borderId="76" xfId="0" applyFont="1" applyBorder="1" applyAlignment="1">
      <alignment horizontal="left" vertical="center" wrapText="1"/>
    </xf>
    <xf numFmtId="0" fontId="12" fillId="0" borderId="54" xfId="0" quotePrefix="1" applyFont="1" applyBorder="1" applyAlignment="1">
      <alignment horizontal="center" vertical="center" wrapText="1"/>
    </xf>
    <xf numFmtId="0" fontId="0" fillId="0" borderId="55" xfId="0" applyBorder="1"/>
    <xf numFmtId="0" fontId="0" fillId="0" borderId="56" xfId="0" applyBorder="1"/>
    <xf numFmtId="0" fontId="0" fillId="0" borderId="57" xfId="0" applyBorder="1"/>
    <xf numFmtId="169" fontId="34" fillId="0" borderId="109" xfId="0" applyNumberFormat="1" applyFont="1" applyBorder="1" applyAlignment="1" applyProtection="1">
      <alignment horizontal="right" vertical="center"/>
      <protection hidden="1"/>
    </xf>
    <xf numFmtId="0" fontId="8" fillId="0" borderId="71" xfId="0" applyFont="1" applyBorder="1"/>
    <xf numFmtId="0" fontId="8" fillId="0" borderId="72" xfId="0" applyFont="1" applyBorder="1"/>
    <xf numFmtId="169" fontId="47" fillId="6" borderId="31" xfId="0" applyNumberFormat="1" applyFont="1" applyFill="1" applyBorder="1" applyAlignment="1" applyProtection="1">
      <alignment horizontal="right" vertical="center"/>
      <protection hidden="1"/>
    </xf>
    <xf numFmtId="0" fontId="11" fillId="0" borderId="2" xfId="0" applyFont="1" applyBorder="1"/>
    <xf numFmtId="0" fontId="11" fillId="0" borderId="32" xfId="0" applyFont="1" applyBorder="1"/>
    <xf numFmtId="0" fontId="17" fillId="0" borderId="54" xfId="0" applyFont="1" applyBorder="1" applyAlignment="1">
      <alignment horizontal="left" vertical="center" wrapText="1"/>
    </xf>
    <xf numFmtId="0" fontId="17" fillId="0" borderId="55" xfId="0" applyFont="1" applyBorder="1" applyAlignment="1">
      <alignment horizontal="left" vertical="center" wrapText="1"/>
    </xf>
    <xf numFmtId="0" fontId="17" fillId="0" borderId="76" xfId="0" applyFont="1" applyBorder="1" applyAlignment="1">
      <alignment horizontal="left" vertical="center" wrapText="1"/>
    </xf>
    <xf numFmtId="0" fontId="13" fillId="3" borderId="64" xfId="0" applyFont="1" applyFill="1" applyBorder="1" applyAlignment="1" applyProtection="1">
      <alignment horizontal="center"/>
      <protection locked="0"/>
    </xf>
    <xf numFmtId="0" fontId="0" fillId="0" borderId="65" xfId="0" applyBorder="1" applyProtection="1">
      <protection locked="0"/>
    </xf>
    <xf numFmtId="0" fontId="0" fillId="0" borderId="66" xfId="0" applyBorder="1" applyProtection="1">
      <protection locked="0"/>
    </xf>
    <xf numFmtId="0" fontId="23" fillId="6" borderId="79" xfId="0" applyFont="1" applyFill="1" applyBorder="1" applyAlignment="1">
      <alignment horizontal="center" vertical="center"/>
    </xf>
    <xf numFmtId="0" fontId="0" fillId="0" borderId="80" xfId="0" applyBorder="1"/>
    <xf numFmtId="0" fontId="0" fillId="0" borderId="81" xfId="0" applyBorder="1"/>
    <xf numFmtId="0" fontId="13" fillId="3" borderId="66" xfId="0" applyFont="1" applyFill="1" applyBorder="1" applyAlignment="1" applyProtection="1">
      <alignment horizontal="center"/>
      <protection locked="0"/>
    </xf>
    <xf numFmtId="0" fontId="13" fillId="3" borderId="91" xfId="0" applyFont="1" applyFill="1" applyBorder="1" applyAlignment="1" applyProtection="1">
      <alignment horizontal="center"/>
      <protection locked="0"/>
    </xf>
    <xf numFmtId="0" fontId="13" fillId="0" borderId="1" xfId="0" applyFont="1" applyBorder="1" applyAlignment="1">
      <alignment horizontal="left" vertical="center"/>
    </xf>
    <xf numFmtId="0" fontId="13" fillId="0" borderId="0" xfId="0" applyFont="1" applyAlignment="1">
      <alignment horizontal="left" vertical="center"/>
    </xf>
    <xf numFmtId="0" fontId="13" fillId="0" borderId="30" xfId="0" applyFont="1" applyBorder="1" applyAlignment="1">
      <alignment horizontal="left" vertical="center"/>
    </xf>
    <xf numFmtId="0" fontId="13" fillId="0" borderId="82" xfId="0" applyFont="1" applyBorder="1" applyAlignment="1">
      <alignment horizontal="justify" vertical="center" wrapText="1"/>
    </xf>
    <xf numFmtId="0" fontId="13" fillId="0" borderId="83" xfId="0" applyFont="1" applyBorder="1" applyAlignment="1">
      <alignment horizontal="justify" vertical="center" wrapText="1"/>
    </xf>
    <xf numFmtId="0" fontId="13" fillId="0" borderId="84" xfId="0" applyFont="1" applyBorder="1" applyAlignment="1">
      <alignment horizontal="justify" vertical="center" wrapText="1"/>
    </xf>
    <xf numFmtId="0" fontId="13" fillId="0" borderId="1" xfId="0" applyFont="1" applyBorder="1" applyAlignment="1">
      <alignment horizontal="left" vertical="center" wrapText="1"/>
    </xf>
    <xf numFmtId="0" fontId="13" fillId="0" borderId="0" xfId="0" applyFont="1" applyAlignment="1">
      <alignment horizontal="left"/>
    </xf>
    <xf numFmtId="0" fontId="13" fillId="0" borderId="30" xfId="0" applyFont="1" applyBorder="1" applyAlignment="1">
      <alignment horizontal="left"/>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170" fontId="25" fillId="5" borderId="64" xfId="0" applyNumberFormat="1" applyFont="1" applyFill="1" applyBorder="1" applyAlignment="1" applyProtection="1">
      <alignment horizontal="center" vertical="center"/>
      <protection hidden="1"/>
    </xf>
    <xf numFmtId="0" fontId="7" fillId="0" borderId="0" xfId="0" applyFont="1" applyAlignment="1">
      <alignment horizontal="center"/>
    </xf>
    <xf numFmtId="169" fontId="34" fillId="0" borderId="77" xfId="0" applyNumberFormat="1" applyFont="1" applyBorder="1" applyAlignment="1" applyProtection="1">
      <alignment horizontal="right" vertical="center"/>
      <protection hidden="1"/>
    </xf>
    <xf numFmtId="0" fontId="8" fillId="0" borderId="55" xfId="0" applyFont="1" applyBorder="1"/>
    <xf numFmtId="0" fontId="8" fillId="0" borderId="108" xfId="0" applyFont="1" applyBorder="1"/>
    <xf numFmtId="0" fontId="7" fillId="0" borderId="94" xfId="0" applyFont="1" applyBorder="1" applyAlignment="1">
      <alignment horizontal="center" vertical="center" wrapText="1"/>
    </xf>
    <xf numFmtId="0" fontId="28" fillId="0" borderId="92" xfId="0" applyFont="1" applyBorder="1" applyAlignment="1">
      <alignment wrapText="1"/>
    </xf>
    <xf numFmtId="0" fontId="28" fillId="0" borderId="93" xfId="0" applyFont="1" applyBorder="1" applyAlignment="1">
      <alignment wrapText="1"/>
    </xf>
    <xf numFmtId="0" fontId="28" fillId="0" borderId="47" xfId="0" applyFont="1" applyBorder="1" applyAlignment="1">
      <alignment wrapText="1"/>
    </xf>
    <xf numFmtId="0" fontId="28" fillId="0" borderId="92" xfId="0" applyFont="1" applyBorder="1"/>
    <xf numFmtId="0" fontId="28" fillId="0" borderId="93" xfId="0" applyFont="1" applyBorder="1"/>
    <xf numFmtId="0" fontId="28" fillId="0" borderId="47" xfId="0" applyFont="1" applyBorder="1"/>
    <xf numFmtId="0" fontId="18" fillId="0" borderId="91" xfId="0" applyFont="1" applyBorder="1" applyAlignment="1">
      <alignment horizontal="center" vertical="center"/>
    </xf>
    <xf numFmtId="0" fontId="0" fillId="0" borderId="65" xfId="0" applyBorder="1"/>
    <xf numFmtId="0" fontId="15" fillId="8" borderId="114" xfId="0" applyFont="1" applyFill="1" applyBorder="1" applyAlignment="1" applyProtection="1">
      <alignment vertical="center"/>
      <protection locked="0"/>
    </xf>
    <xf numFmtId="0" fontId="15" fillId="8" borderId="115" xfId="0" applyFont="1" applyFill="1" applyBorder="1" applyAlignment="1" applyProtection="1">
      <alignment vertical="center"/>
      <protection locked="0"/>
    </xf>
    <xf numFmtId="0" fontId="15" fillId="8" borderId="116" xfId="0" applyFont="1" applyFill="1" applyBorder="1" applyAlignment="1" applyProtection="1">
      <alignment vertical="center"/>
      <protection locked="0"/>
    </xf>
    <xf numFmtId="0" fontId="4" fillId="0" borderId="80" xfId="0" applyFont="1" applyBorder="1"/>
    <xf numFmtId="0" fontId="4" fillId="0" borderId="81" xfId="0" applyFont="1" applyBorder="1"/>
    <xf numFmtId="0" fontId="39" fillId="0" borderId="79" xfId="0" applyFont="1" applyBorder="1" applyAlignment="1" applyProtection="1">
      <alignment horizontal="center" vertical="top" wrapText="1"/>
      <protection locked="0"/>
    </xf>
    <xf numFmtId="0" fontId="13" fillId="0" borderId="80" xfId="0" applyFont="1" applyBorder="1" applyAlignment="1">
      <alignment horizontal="center" wrapText="1"/>
    </xf>
    <xf numFmtId="0" fontId="13" fillId="0" borderId="81" xfId="0" applyFont="1" applyBorder="1" applyAlignment="1">
      <alignment horizontal="center" wrapText="1"/>
    </xf>
    <xf numFmtId="0" fontId="14" fillId="0" borderId="1" xfId="0" applyFont="1" applyBorder="1" applyAlignment="1">
      <alignment horizontal="center" vertical="center"/>
    </xf>
    <xf numFmtId="0" fontId="6" fillId="0" borderId="91" xfId="0" applyFont="1" applyBorder="1" applyAlignment="1">
      <alignment horizontal="center" vertical="center"/>
    </xf>
    <xf numFmtId="0" fontId="6" fillId="0" borderId="66" xfId="0" applyFont="1" applyBorder="1" applyAlignment="1">
      <alignment vertical="center"/>
    </xf>
    <xf numFmtId="0" fontId="13" fillId="0" borderId="83" xfId="0" applyFont="1" applyBorder="1" applyAlignment="1">
      <alignment horizontal="justify"/>
    </xf>
    <xf numFmtId="0" fontId="13" fillId="0" borderId="84" xfId="0" applyFont="1" applyBorder="1" applyAlignment="1">
      <alignment horizontal="justify"/>
    </xf>
    <xf numFmtId="0" fontId="13" fillId="0" borderId="0" xfId="0" applyFont="1" applyAlignment="1">
      <alignment horizontal="left" vertical="center" wrapText="1"/>
    </xf>
    <xf numFmtId="0" fontId="13" fillId="0" borderId="1" xfId="0" applyFont="1" applyBorder="1" applyAlignment="1">
      <alignment horizontal="justify" vertical="center" wrapText="1"/>
    </xf>
    <xf numFmtId="0" fontId="13" fillId="0" borderId="0" xfId="0" applyFont="1" applyAlignment="1">
      <alignment horizontal="justify"/>
    </xf>
    <xf numFmtId="0" fontId="13" fillId="0" borderId="30" xfId="0" applyFont="1" applyBorder="1" applyAlignment="1">
      <alignment horizontal="justify"/>
    </xf>
    <xf numFmtId="0" fontId="13" fillId="0" borderId="54" xfId="0" quotePrefix="1" applyFont="1" applyBorder="1" applyAlignment="1">
      <alignment horizontal="center" vertical="center" wrapText="1"/>
    </xf>
    <xf numFmtId="0" fontId="13" fillId="0" borderId="55" xfId="0" applyFont="1" applyBorder="1" applyAlignment="1">
      <alignment horizontal="left" vertical="center" wrapText="1"/>
    </xf>
    <xf numFmtId="0" fontId="13" fillId="0" borderId="76"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169" fontId="34" fillId="0" borderId="107" xfId="0" applyNumberFormat="1" applyFont="1" applyBorder="1" applyAlignment="1" applyProtection="1">
      <alignment horizontal="right" vertical="center"/>
      <protection hidden="1"/>
    </xf>
    <xf numFmtId="0" fontId="8" fillId="0" borderId="68" xfId="0" applyFont="1" applyBorder="1"/>
    <xf numFmtId="0" fontId="8" fillId="0" borderId="69" xfId="0" applyFont="1" applyBorder="1"/>
    <xf numFmtId="0" fontId="10" fillId="0" borderId="85" xfId="0" applyFont="1" applyBorder="1" applyAlignment="1">
      <alignment horizontal="center" vertical="center"/>
    </xf>
    <xf numFmtId="0" fontId="0" fillId="0" borderId="86" xfId="0" applyBorder="1"/>
    <xf numFmtId="0" fontId="0" fillId="0" borderId="83" xfId="0" applyBorder="1"/>
    <xf numFmtId="0" fontId="0" fillId="0" borderId="84" xfId="0" applyBorder="1"/>
    <xf numFmtId="0" fontId="23" fillId="6" borderId="31" xfId="0" applyFont="1" applyFill="1" applyBorder="1" applyAlignment="1">
      <alignment horizontal="center" vertical="center"/>
    </xf>
    <xf numFmtId="0" fontId="0" fillId="0" borderId="2" xfId="0" applyBorder="1"/>
    <xf numFmtId="0" fontId="0" fillId="0" borderId="32" xfId="0" applyBorder="1"/>
    <xf numFmtId="0" fontId="6" fillId="3" borderId="64" xfId="0" applyFont="1" applyFill="1" applyBorder="1" applyAlignment="1" applyProtection="1">
      <alignment horizontal="center"/>
      <protection locked="0"/>
    </xf>
    <xf numFmtId="0" fontId="6" fillId="3" borderId="65" xfId="0" applyFont="1" applyFill="1" applyBorder="1" applyAlignment="1" applyProtection="1">
      <alignment horizontal="center"/>
      <protection locked="0"/>
    </xf>
    <xf numFmtId="0" fontId="6" fillId="3" borderId="66" xfId="0" applyFont="1" applyFill="1" applyBorder="1" applyAlignment="1" applyProtection="1">
      <alignment horizontal="center"/>
      <protection locked="0"/>
    </xf>
    <xf numFmtId="0" fontId="0" fillId="0" borderId="31" xfId="0" applyBorder="1"/>
    <xf numFmtId="0" fontId="0" fillId="0" borderId="55" xfId="0" applyBorder="1" applyAlignment="1">
      <alignment horizontal="left" vertical="center" wrapText="1"/>
    </xf>
    <xf numFmtId="0" fontId="0" fillId="0" borderId="76" xfId="0" applyBorder="1" applyAlignment="1">
      <alignment horizontal="left" vertical="center" wrapText="1"/>
    </xf>
    <xf numFmtId="0" fontId="10" fillId="0" borderId="1" xfId="0" applyFont="1" applyBorder="1" applyAlignment="1">
      <alignment horizontal="center"/>
    </xf>
    <xf numFmtId="0" fontId="0" fillId="0" borderId="30" xfId="0" applyBorder="1"/>
    <xf numFmtId="0" fontId="13" fillId="0" borderId="1" xfId="0" applyFont="1" applyBorder="1" applyAlignment="1">
      <alignment horizontal="center"/>
    </xf>
    <xf numFmtId="0" fontId="13" fillId="0" borderId="0" xfId="0" applyFont="1"/>
    <xf numFmtId="0" fontId="13" fillId="0" borderId="30" xfId="0" applyFont="1" applyBorder="1"/>
    <xf numFmtId="0" fontId="10" fillId="0" borderId="0" xfId="0" applyFont="1" applyAlignment="1">
      <alignment horizontal="center"/>
    </xf>
    <xf numFmtId="0" fontId="10" fillId="0" borderId="30" xfId="0" applyFont="1" applyBorder="1" applyAlignment="1">
      <alignment horizontal="center"/>
    </xf>
    <xf numFmtId="0" fontId="29" fillId="0" borderId="77" xfId="0" applyFont="1" applyBorder="1" applyAlignment="1">
      <alignment horizontal="center" vertical="center"/>
    </xf>
    <xf numFmtId="0" fontId="29" fillId="0" borderId="55" xfId="0" applyFont="1" applyBorder="1" applyAlignment="1">
      <alignment horizontal="center" vertical="center"/>
    </xf>
    <xf numFmtId="0" fontId="29" fillId="0" borderId="78" xfId="0" applyFont="1" applyBorder="1" applyAlignment="1">
      <alignment horizontal="center" vertical="center"/>
    </xf>
    <xf numFmtId="0" fontId="13" fillId="0" borderId="73" xfId="0" quotePrefix="1" applyFont="1" applyBorder="1" applyAlignment="1">
      <alignment horizontal="center" vertical="center" wrapText="1"/>
    </xf>
    <xf numFmtId="0" fontId="0" fillId="0" borderId="74" xfId="0" applyBorder="1"/>
    <xf numFmtId="0" fontId="0" fillId="0" borderId="75" xfId="0" applyBorder="1"/>
    <xf numFmtId="0" fontId="17" fillId="0" borderId="82" xfId="0" applyFont="1" applyBorder="1" applyAlignment="1">
      <alignment horizontal="center" vertical="center" wrapText="1"/>
    </xf>
    <xf numFmtId="0" fontId="6" fillId="0" borderId="83" xfId="0" applyFont="1" applyBorder="1"/>
    <xf numFmtId="0" fontId="6" fillId="0" borderId="84" xfId="0" applyFont="1" applyBorder="1"/>
    <xf numFmtId="0" fontId="6" fillId="0" borderId="1" xfId="0" applyFont="1" applyBorder="1"/>
    <xf numFmtId="0" fontId="6" fillId="0" borderId="0" xfId="0" applyFont="1"/>
    <xf numFmtId="0" fontId="6" fillId="0" borderId="30" xfId="0" applyFont="1" applyBorder="1"/>
    <xf numFmtId="0" fontId="0" fillId="0" borderId="87" xfId="0" applyBorder="1"/>
    <xf numFmtId="0" fontId="16" fillId="3" borderId="51" xfId="0" applyFont="1" applyFill="1" applyBorder="1" applyAlignment="1">
      <alignment horizontal="center"/>
    </xf>
    <xf numFmtId="0" fontId="16" fillId="3" borderId="37" xfId="0" applyFont="1" applyFill="1" applyBorder="1" applyAlignment="1">
      <alignment horizontal="center"/>
    </xf>
    <xf numFmtId="0" fontId="29" fillId="0" borderId="76" xfId="0" applyFont="1" applyBorder="1" applyAlignment="1">
      <alignment horizontal="left" vertical="center"/>
    </xf>
    <xf numFmtId="0" fontId="12" fillId="0" borderId="73" xfId="0" quotePrefix="1" applyFont="1" applyBorder="1" applyAlignment="1">
      <alignment horizontal="center" vertical="center" wrapText="1"/>
    </xf>
    <xf numFmtId="0" fontId="12" fillId="0" borderId="74" xfId="0" quotePrefix="1" applyFont="1" applyBorder="1" applyAlignment="1">
      <alignment horizontal="center" vertical="center" wrapText="1"/>
    </xf>
    <xf numFmtId="0" fontId="12" fillId="0" borderId="75" xfId="0" quotePrefix="1" applyFont="1" applyBorder="1" applyAlignment="1">
      <alignment horizontal="center" vertical="center" wrapText="1"/>
    </xf>
    <xf numFmtId="0" fontId="16" fillId="3" borderId="50" xfId="0" applyFont="1" applyFill="1" applyBorder="1" applyAlignment="1">
      <alignment horizontal="center"/>
    </xf>
    <xf numFmtId="0" fontId="16" fillId="3" borderId="18" xfId="0" applyFont="1" applyFill="1" applyBorder="1" applyAlignment="1">
      <alignment horizontal="center"/>
    </xf>
    <xf numFmtId="0" fontId="38" fillId="0" borderId="61" xfId="0" applyFont="1" applyBorder="1" applyAlignment="1" applyProtection="1">
      <alignment horizontal="center" vertical="top" wrapText="1"/>
      <protection locked="0"/>
    </xf>
    <xf numFmtId="0" fontId="38" fillId="0" borderId="62" xfId="0" applyFont="1" applyBorder="1" applyAlignment="1" applyProtection="1">
      <alignment horizontal="center" vertical="top" wrapText="1"/>
      <protection locked="0"/>
    </xf>
    <xf numFmtId="0" fontId="7" fillId="0" borderId="67" xfId="0" applyFont="1" applyBorder="1" applyAlignment="1">
      <alignment horizontal="center" vertical="center"/>
    </xf>
    <xf numFmtId="0" fontId="28" fillId="0" borderId="68" xfId="0" applyFont="1" applyBorder="1"/>
    <xf numFmtId="0" fontId="28" fillId="0" borderId="69" xfId="0" applyFont="1" applyBorder="1"/>
    <xf numFmtId="0" fontId="7" fillId="0" borderId="70" xfId="0" applyFont="1" applyBorder="1" applyAlignment="1">
      <alignment horizontal="center" vertical="center"/>
    </xf>
    <xf numFmtId="0" fontId="28" fillId="0" borderId="71" xfId="0" applyFont="1" applyBorder="1"/>
    <xf numFmtId="0" fontId="28" fillId="0" borderId="72" xfId="0" applyFont="1" applyBorder="1"/>
    <xf numFmtId="0" fontId="13" fillId="8" borderId="64" xfId="0" applyFont="1" applyFill="1" applyBorder="1" applyProtection="1">
      <protection locked="0"/>
    </xf>
    <xf numFmtId="0" fontId="13" fillId="8" borderId="65" xfId="0" applyFont="1" applyFill="1" applyBorder="1" applyProtection="1">
      <protection locked="0"/>
    </xf>
    <xf numFmtId="0" fontId="13" fillId="8" borderId="66" xfId="0" applyFont="1" applyFill="1" applyBorder="1" applyProtection="1">
      <protection locked="0"/>
    </xf>
    <xf numFmtId="0" fontId="18" fillId="0" borderId="58" xfId="0" applyFont="1" applyBorder="1" applyAlignment="1">
      <alignment horizontal="left" vertical="center" wrapText="1"/>
    </xf>
    <xf numFmtId="0" fontId="18" fillId="0" borderId="56" xfId="0" applyFont="1" applyBorder="1" applyAlignment="1">
      <alignment horizontal="left" vertical="center" wrapText="1"/>
    </xf>
    <xf numFmtId="0" fontId="18" fillId="0" borderId="59" xfId="0" applyFont="1" applyBorder="1" applyAlignment="1">
      <alignment horizontal="left" vertical="center" wrapText="1"/>
    </xf>
    <xf numFmtId="0" fontId="16" fillId="3" borderId="59" xfId="0" applyFont="1" applyFill="1" applyBorder="1" applyAlignment="1">
      <alignment horizontal="center"/>
    </xf>
    <xf numFmtId="0" fontId="16" fillId="3" borderId="60" xfId="0" applyFont="1" applyFill="1" applyBorder="1" applyAlignment="1">
      <alignment horizontal="center"/>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32" fillId="6" borderId="79" xfId="0" applyFont="1" applyFill="1" applyBorder="1" applyAlignment="1">
      <alignment horizontal="center" vertical="center" wrapText="1"/>
    </xf>
    <xf numFmtId="0" fontId="5" fillId="0" borderId="97" xfId="0" applyFont="1" applyBorder="1" applyAlignment="1" applyProtection="1">
      <alignment horizontal="center" vertical="center"/>
      <protection hidden="1"/>
    </xf>
    <xf numFmtId="0" fontId="5" fillId="0" borderId="98" xfId="0" applyFont="1" applyBorder="1" applyAlignment="1" applyProtection="1">
      <alignment horizontal="center" vertical="center"/>
      <protection hidden="1"/>
    </xf>
    <xf numFmtId="0" fontId="5" fillId="0" borderId="99" xfId="0" applyFont="1" applyBorder="1" applyAlignment="1" applyProtection="1">
      <alignment horizontal="center" vertical="center"/>
      <protection hidden="1"/>
    </xf>
    <xf numFmtId="0" fontId="4" fillId="0" borderId="95" xfId="0" applyFont="1" applyBorder="1" applyAlignment="1" applyProtection="1">
      <alignment horizontal="center" vertical="center" wrapText="1"/>
      <protection hidden="1"/>
    </xf>
    <xf numFmtId="0" fontId="4" fillId="0" borderId="55" xfId="0" applyFont="1" applyBorder="1" applyAlignment="1" applyProtection="1">
      <alignment horizontal="center" vertical="center" wrapText="1"/>
      <protection hidden="1"/>
    </xf>
    <xf numFmtId="0" fontId="4" fillId="0" borderId="96" xfId="0" applyFont="1" applyBorder="1" applyAlignment="1" applyProtection="1">
      <alignment horizontal="center" vertical="center" wrapText="1"/>
      <protection hidden="1"/>
    </xf>
    <xf numFmtId="0" fontId="10" fillId="0" borderId="100" xfId="0" applyFont="1" applyBorder="1" applyAlignment="1" applyProtection="1">
      <alignment horizontal="center"/>
      <protection hidden="1"/>
    </xf>
    <xf numFmtId="0" fontId="10" fillId="0" borderId="101" xfId="0" applyFont="1" applyBorder="1" applyAlignment="1" applyProtection="1">
      <alignment horizontal="center"/>
      <protection hidden="1"/>
    </xf>
    <xf numFmtId="0" fontId="10" fillId="0" borderId="102"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4" xfId="0" applyBorder="1" applyAlignment="1" applyProtection="1">
      <alignment horizontal="left"/>
      <protection hidden="1"/>
    </xf>
    <xf numFmtId="0" fontId="0" fillId="0" borderId="5" xfId="0" applyBorder="1" applyAlignment="1" applyProtection="1">
      <alignment horizontal="left"/>
      <protection hidden="1"/>
    </xf>
    <xf numFmtId="0" fontId="0" fillId="0" borderId="103" xfId="0" applyBorder="1" applyAlignment="1" applyProtection="1">
      <alignment horizontal="center"/>
      <protection hidden="1"/>
    </xf>
    <xf numFmtId="0" fontId="0" fillId="0" borderId="104" xfId="0" applyBorder="1" applyAlignment="1" applyProtection="1">
      <alignment horizontal="center"/>
      <protection hidden="1"/>
    </xf>
    <xf numFmtId="0" fontId="0" fillId="0" borderId="105" xfId="0" applyBorder="1" applyAlignment="1" applyProtection="1">
      <alignment horizontal="center"/>
      <protection hidden="1"/>
    </xf>
    <xf numFmtId="0" fontId="0" fillId="0" borderId="0" xfId="0" applyAlignment="1" applyProtection="1">
      <alignment horizontal="left"/>
      <protection hidden="1"/>
    </xf>
    <xf numFmtId="0" fontId="0" fillId="0" borderId="5" xfId="0"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106" xfId="0" applyBorder="1" applyAlignment="1" applyProtection="1">
      <alignment horizontal="left"/>
      <protection hidden="1"/>
    </xf>
    <xf numFmtId="0" fontId="0" fillId="0" borderId="27" xfId="0" applyBorder="1" applyAlignment="1" applyProtection="1">
      <alignment horizontal="left"/>
      <protection hidden="1"/>
    </xf>
    <xf numFmtId="0" fontId="4" fillId="7" borderId="95" xfId="0" applyFont="1" applyFill="1" applyBorder="1" applyAlignment="1" applyProtection="1">
      <alignment horizontal="center" vertical="center" wrapText="1"/>
      <protection hidden="1"/>
    </xf>
    <xf numFmtId="0" fontId="4" fillId="7" borderId="55" xfId="0" applyFont="1" applyFill="1" applyBorder="1" applyAlignment="1" applyProtection="1">
      <alignment horizontal="center" vertical="center" wrapText="1"/>
      <protection hidden="1"/>
    </xf>
    <xf numFmtId="0" fontId="4" fillId="7" borderId="96" xfId="0" applyFont="1" applyFill="1" applyBorder="1" applyAlignment="1" applyProtection="1">
      <alignment horizontal="center" vertical="center" wrapText="1"/>
      <protection hidden="1"/>
    </xf>
    <xf numFmtId="0" fontId="4" fillId="7" borderId="95" xfId="0" applyFont="1" applyFill="1" applyBorder="1" applyAlignment="1" applyProtection="1">
      <alignment horizontal="center"/>
      <protection hidden="1"/>
    </xf>
    <xf numFmtId="0" fontId="4" fillId="7" borderId="55" xfId="0" applyFont="1" applyFill="1" applyBorder="1" applyAlignment="1" applyProtection="1">
      <alignment horizontal="center"/>
      <protection hidden="1"/>
    </xf>
    <xf numFmtId="0" fontId="4" fillId="7" borderId="96" xfId="0" applyFont="1" applyFill="1" applyBorder="1" applyAlignment="1" applyProtection="1">
      <alignment horizontal="center"/>
      <protection hidden="1"/>
    </xf>
    <xf numFmtId="0" fontId="0" fillId="0" borderId="34" xfId="0" applyBorder="1" applyAlignment="1" applyProtection="1">
      <alignment horizontal="center"/>
      <protection hidden="1"/>
    </xf>
    <xf numFmtId="0" fontId="0" fillId="0" borderId="0" xfId="0" applyAlignment="1" applyProtection="1">
      <alignment horizontal="center"/>
      <protection hidden="1"/>
    </xf>
  </cellXfs>
  <cellStyles count="1">
    <cellStyle name="Normal" xfId="0" builtinId="0"/>
  </cellStyles>
  <dxfs count="2">
    <dxf>
      <font>
        <b/>
        <i val="0"/>
        <condense val="0"/>
        <extend val="0"/>
        <color indexed="11"/>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419100</xdr:colOff>
      <xdr:row>0</xdr:row>
      <xdr:rowOff>38100</xdr:rowOff>
    </xdr:from>
    <xdr:to>
      <xdr:col>5</xdr:col>
      <xdr:colOff>177800</xdr:colOff>
      <xdr:row>5</xdr:row>
      <xdr:rowOff>37207</xdr:rowOff>
    </xdr:to>
    <xdr:pic>
      <xdr:nvPicPr>
        <xdr:cNvPr id="4" name="Image 3" descr="Logo couleur - Dorval.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330700" y="38100"/>
          <a:ext cx="685800" cy="8722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180975</xdr:colOff>
          <xdr:row>62</xdr:row>
          <xdr:rowOff>38100</xdr:rowOff>
        </xdr:from>
        <xdr:to>
          <xdr:col>11</xdr:col>
          <xdr:colOff>485775</xdr:colOff>
          <xdr:row>62</xdr:row>
          <xdr:rowOff>466725</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65</xdr:row>
          <xdr:rowOff>66675</xdr:rowOff>
        </xdr:from>
        <xdr:to>
          <xdr:col>11</xdr:col>
          <xdr:colOff>495300</xdr:colOff>
          <xdr:row>65</xdr:row>
          <xdr:rowOff>476250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69</xdr:row>
          <xdr:rowOff>152400</xdr:rowOff>
        </xdr:from>
        <xdr:to>
          <xdr:col>11</xdr:col>
          <xdr:colOff>485775</xdr:colOff>
          <xdr:row>69</xdr:row>
          <xdr:rowOff>371475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68</xdr:row>
          <xdr:rowOff>66675</xdr:rowOff>
        </xdr:from>
        <xdr:to>
          <xdr:col>11</xdr:col>
          <xdr:colOff>485775</xdr:colOff>
          <xdr:row>68</xdr:row>
          <xdr:rowOff>485775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12</xdr:col>
          <xdr:colOff>0</xdr:colOff>
          <xdr:row>63</xdr:row>
          <xdr:rowOff>0</xdr:rowOff>
        </xdr:to>
        <xdr:sp macro="" textlink="">
          <xdr:nvSpPr>
            <xdr:cNvPr id="3421" name="Group Box 349"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12</xdr:col>
          <xdr:colOff>0</xdr:colOff>
          <xdr:row>66</xdr:row>
          <xdr:rowOff>0</xdr:rowOff>
        </xdr:to>
        <xdr:sp macro="" textlink="">
          <xdr:nvSpPr>
            <xdr:cNvPr id="3426" name="Group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xdr:row>
          <xdr:rowOff>0</xdr:rowOff>
        </xdr:from>
        <xdr:to>
          <xdr:col>12</xdr:col>
          <xdr:colOff>0</xdr:colOff>
          <xdr:row>70</xdr:row>
          <xdr:rowOff>0</xdr:rowOff>
        </xdr:to>
        <xdr:sp macro="" textlink="">
          <xdr:nvSpPr>
            <xdr:cNvPr id="3433" name="Group Box 361"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12</xdr:col>
          <xdr:colOff>0</xdr:colOff>
          <xdr:row>73</xdr:row>
          <xdr:rowOff>0</xdr:rowOff>
        </xdr:to>
        <xdr:sp macro="" textlink="">
          <xdr:nvSpPr>
            <xdr:cNvPr id="3436" name="Group Box 364"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11</xdr:col>
          <xdr:colOff>590550</xdr:colOff>
          <xdr:row>74</xdr:row>
          <xdr:rowOff>0</xdr:rowOff>
        </xdr:to>
        <xdr:sp macro="" textlink="">
          <xdr:nvSpPr>
            <xdr:cNvPr id="3437" name="Group Box 365"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12</xdr:col>
          <xdr:colOff>0</xdr:colOff>
          <xdr:row>80</xdr:row>
          <xdr:rowOff>0</xdr:rowOff>
        </xdr:to>
        <xdr:sp macro="" textlink="">
          <xdr:nvSpPr>
            <xdr:cNvPr id="3509" name="Group Box 437"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3511" name="Group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72</xdr:row>
          <xdr:rowOff>85725</xdr:rowOff>
        </xdr:from>
        <xdr:to>
          <xdr:col>10</xdr:col>
          <xdr:colOff>38100</xdr:colOff>
          <xdr:row>72</xdr:row>
          <xdr:rowOff>933450</xdr:rowOff>
        </xdr:to>
        <xdr:sp macro="" textlink="">
          <xdr:nvSpPr>
            <xdr:cNvPr id="3515" name="Option Button 443"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73</xdr:row>
          <xdr:rowOff>47625</xdr:rowOff>
        </xdr:from>
        <xdr:to>
          <xdr:col>11</xdr:col>
          <xdr:colOff>38100</xdr:colOff>
          <xdr:row>73</xdr:row>
          <xdr:rowOff>876300</xdr:rowOff>
        </xdr:to>
        <xdr:sp macro="" textlink="">
          <xdr:nvSpPr>
            <xdr:cNvPr id="3518" name="Option Button 446"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68</xdr:row>
          <xdr:rowOff>9525</xdr:rowOff>
        </xdr:from>
        <xdr:to>
          <xdr:col>11</xdr:col>
          <xdr:colOff>38100</xdr:colOff>
          <xdr:row>68</xdr:row>
          <xdr:rowOff>495300</xdr:rowOff>
        </xdr:to>
        <xdr:sp macro="" textlink="">
          <xdr:nvSpPr>
            <xdr:cNvPr id="3520" name="Option Button 448"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78</xdr:row>
          <xdr:rowOff>9525</xdr:rowOff>
        </xdr:from>
        <xdr:to>
          <xdr:col>11</xdr:col>
          <xdr:colOff>38100</xdr:colOff>
          <xdr:row>79</xdr:row>
          <xdr:rowOff>0</xdr:rowOff>
        </xdr:to>
        <xdr:sp macro="" textlink="">
          <xdr:nvSpPr>
            <xdr:cNvPr id="3524" name="Option Button 452"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78</xdr:row>
          <xdr:rowOff>9525</xdr:rowOff>
        </xdr:from>
        <xdr:to>
          <xdr:col>10</xdr:col>
          <xdr:colOff>38100</xdr:colOff>
          <xdr:row>79</xdr:row>
          <xdr:rowOff>0</xdr:rowOff>
        </xdr:to>
        <xdr:sp macro="" textlink="">
          <xdr:nvSpPr>
            <xdr:cNvPr id="3528" name="Option Button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73</xdr:row>
          <xdr:rowOff>47625</xdr:rowOff>
        </xdr:from>
        <xdr:to>
          <xdr:col>10</xdr:col>
          <xdr:colOff>38100</xdr:colOff>
          <xdr:row>73</xdr:row>
          <xdr:rowOff>876300</xdr:rowOff>
        </xdr:to>
        <xdr:sp macro="" textlink="">
          <xdr:nvSpPr>
            <xdr:cNvPr id="3529" name="Option Button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72</xdr:row>
          <xdr:rowOff>85725</xdr:rowOff>
        </xdr:from>
        <xdr:to>
          <xdr:col>11</xdr:col>
          <xdr:colOff>38100</xdr:colOff>
          <xdr:row>72</xdr:row>
          <xdr:rowOff>933450</xdr:rowOff>
        </xdr:to>
        <xdr:sp macro="" textlink="">
          <xdr:nvSpPr>
            <xdr:cNvPr id="3531" name="Option Button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68</xdr:row>
          <xdr:rowOff>9525</xdr:rowOff>
        </xdr:from>
        <xdr:to>
          <xdr:col>10</xdr:col>
          <xdr:colOff>38100</xdr:colOff>
          <xdr:row>68</xdr:row>
          <xdr:rowOff>495300</xdr:rowOff>
        </xdr:to>
        <xdr:sp macro="" textlink="">
          <xdr:nvSpPr>
            <xdr:cNvPr id="3532" name="Option Button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69</xdr:row>
          <xdr:rowOff>9525</xdr:rowOff>
        </xdr:from>
        <xdr:to>
          <xdr:col>10</xdr:col>
          <xdr:colOff>38100</xdr:colOff>
          <xdr:row>69</xdr:row>
          <xdr:rowOff>495300</xdr:rowOff>
        </xdr:to>
        <xdr:sp macro="" textlink="">
          <xdr:nvSpPr>
            <xdr:cNvPr id="3533" name="Option Button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65</xdr:row>
          <xdr:rowOff>9525</xdr:rowOff>
        </xdr:from>
        <xdr:to>
          <xdr:col>10</xdr:col>
          <xdr:colOff>38100</xdr:colOff>
          <xdr:row>65</xdr:row>
          <xdr:rowOff>495300</xdr:rowOff>
        </xdr:to>
        <xdr:sp macro="" textlink="">
          <xdr:nvSpPr>
            <xdr:cNvPr id="3534" name="Option Button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62</xdr:row>
          <xdr:rowOff>9525</xdr:rowOff>
        </xdr:from>
        <xdr:to>
          <xdr:col>10</xdr:col>
          <xdr:colOff>38100</xdr:colOff>
          <xdr:row>62</xdr:row>
          <xdr:rowOff>495300</xdr:rowOff>
        </xdr:to>
        <xdr:sp macro="" textlink="">
          <xdr:nvSpPr>
            <xdr:cNvPr id="3535" name="Option Button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9525</xdr:rowOff>
        </xdr:from>
        <xdr:to>
          <xdr:col>9</xdr:col>
          <xdr:colOff>276225</xdr:colOff>
          <xdr:row>24</xdr:row>
          <xdr:rowOff>228600</xdr:rowOff>
        </xdr:to>
        <xdr:sp macro="" textlink="">
          <xdr:nvSpPr>
            <xdr:cNvPr id="3537" name="Option Button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9525</xdr:rowOff>
        </xdr:from>
        <xdr:to>
          <xdr:col>11</xdr:col>
          <xdr:colOff>400050</xdr:colOff>
          <xdr:row>24</xdr:row>
          <xdr:rowOff>228600</xdr:rowOff>
        </xdr:to>
        <xdr:sp macro="" textlink="">
          <xdr:nvSpPr>
            <xdr:cNvPr id="3538" name="Option Button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72</xdr:row>
          <xdr:rowOff>352425</xdr:rowOff>
        </xdr:from>
        <xdr:to>
          <xdr:col>11</xdr:col>
          <xdr:colOff>485775</xdr:colOff>
          <xdr:row>72</xdr:row>
          <xdr:rowOff>647700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73</xdr:row>
          <xdr:rowOff>352425</xdr:rowOff>
        </xdr:from>
        <xdr:to>
          <xdr:col>11</xdr:col>
          <xdr:colOff>485775</xdr:colOff>
          <xdr:row>73</xdr:row>
          <xdr:rowOff>571500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78</xdr:row>
          <xdr:rowOff>152400</xdr:rowOff>
        </xdr:from>
        <xdr:to>
          <xdr:col>11</xdr:col>
          <xdr:colOff>485775</xdr:colOff>
          <xdr:row>78</xdr:row>
          <xdr:rowOff>371475</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3"/>
  </sheetPr>
  <dimension ref="A1:Q145"/>
  <sheetViews>
    <sheetView showGridLines="0" tabSelected="1" showWhiteSpace="0" zoomScale="75" zoomScaleNormal="75" zoomScaleSheetLayoutView="100" workbookViewId="0">
      <selection activeCell="A13" sqref="A13:L13"/>
    </sheetView>
  </sheetViews>
  <sheetFormatPr baseColWidth="10" defaultColWidth="11.42578125" defaultRowHeight="12.75" x14ac:dyDescent="0.2"/>
  <cols>
    <col min="1" max="8" width="14.7109375" style="5" customWidth="1"/>
    <col min="9" max="11" width="4.7109375" style="5" customWidth="1"/>
    <col min="12" max="12" width="9" style="5" customWidth="1"/>
    <col min="13" max="13" width="3.5703125" style="5" hidden="1" customWidth="1"/>
    <col min="14" max="14" width="17.42578125" style="5" hidden="1" customWidth="1"/>
    <col min="15" max="16384" width="11.42578125" style="5"/>
  </cols>
  <sheetData>
    <row r="1" spans="1:14" s="187" customFormat="1" ht="14.25" x14ac:dyDescent="0.2"/>
    <row r="2" spans="1:14" s="187" customFormat="1" ht="14.25" x14ac:dyDescent="0.2"/>
    <row r="3" spans="1:14" s="187" customFormat="1" ht="14.25" x14ac:dyDescent="0.2"/>
    <row r="4" spans="1:14" s="187" customFormat="1" ht="14.25" x14ac:dyDescent="0.2"/>
    <row r="5" spans="1:14" s="187" customFormat="1" ht="14.25" x14ac:dyDescent="0.2"/>
    <row r="6" spans="1:14" x14ac:dyDescent="0.2">
      <c r="A6" s="220" t="s">
        <v>115</v>
      </c>
      <c r="B6" s="220"/>
      <c r="C6" s="220"/>
      <c r="D6" s="220"/>
      <c r="E6" s="220"/>
      <c r="F6" s="220"/>
      <c r="G6" s="220"/>
      <c r="H6" s="220"/>
      <c r="I6" s="220"/>
      <c r="J6" s="220"/>
      <c r="K6" s="220"/>
      <c r="L6" s="220"/>
    </row>
    <row r="7" spans="1:14" x14ac:dyDescent="0.2">
      <c r="A7" s="220" t="s">
        <v>116</v>
      </c>
      <c r="B7" s="220"/>
      <c r="C7" s="220"/>
      <c r="D7" s="220"/>
      <c r="E7" s="220"/>
      <c r="F7" s="220"/>
      <c r="G7" s="220"/>
      <c r="H7" s="220"/>
      <c r="I7" s="220"/>
      <c r="J7" s="220"/>
      <c r="K7" s="220"/>
      <c r="L7" s="220"/>
    </row>
    <row r="8" spans="1:14" ht="13.5" thickBot="1" x14ac:dyDescent="0.25"/>
    <row r="9" spans="1:14" s="88" customFormat="1" ht="78.75" customHeight="1" thickBot="1" x14ac:dyDescent="0.4">
      <c r="A9" s="384" t="s">
        <v>83</v>
      </c>
      <c r="B9" s="270"/>
      <c r="C9" s="270"/>
      <c r="D9" s="270"/>
      <c r="E9" s="270"/>
      <c r="F9" s="270"/>
      <c r="G9" s="270"/>
      <c r="H9" s="270"/>
      <c r="I9" s="270"/>
      <c r="J9" s="270"/>
      <c r="K9" s="270"/>
      <c r="L9" s="271"/>
    </row>
    <row r="10" spans="1:14" ht="80.099999999999994" customHeight="1" x14ac:dyDescent="0.2">
      <c r="A10" s="277" t="s">
        <v>81</v>
      </c>
      <c r="B10" s="278"/>
      <c r="C10" s="278"/>
      <c r="D10" s="278"/>
      <c r="E10" s="278"/>
      <c r="F10" s="278"/>
      <c r="G10" s="278"/>
      <c r="H10" s="278"/>
      <c r="I10" s="278"/>
      <c r="J10" s="278"/>
      <c r="K10" s="278"/>
      <c r="L10" s="279"/>
    </row>
    <row r="11" spans="1:14" ht="30" customHeight="1" x14ac:dyDescent="0.2">
      <c r="A11" s="274" t="s">
        <v>132</v>
      </c>
      <c r="B11" s="275"/>
      <c r="C11" s="275"/>
      <c r="D11" s="275"/>
      <c r="E11" s="275"/>
      <c r="F11" s="275"/>
      <c r="G11" s="275"/>
      <c r="H11" s="275"/>
      <c r="I11" s="275"/>
      <c r="J11" s="275"/>
      <c r="K11" s="275"/>
      <c r="L11" s="276"/>
    </row>
    <row r="12" spans="1:14" ht="30" customHeight="1" x14ac:dyDescent="0.2">
      <c r="A12" s="280" t="s">
        <v>82</v>
      </c>
      <c r="B12" s="281"/>
      <c r="C12" s="281"/>
      <c r="D12" s="281"/>
      <c r="E12" s="281"/>
      <c r="F12" s="281"/>
      <c r="G12" s="281"/>
      <c r="H12" s="281"/>
      <c r="I12" s="281"/>
      <c r="J12" s="281"/>
      <c r="K12" s="281"/>
      <c r="L12" s="282"/>
      <c r="N12" s="69"/>
    </row>
    <row r="13" spans="1:14" s="68" customFormat="1" ht="50.1" customHeight="1" x14ac:dyDescent="0.25">
      <c r="A13" s="314" t="s">
        <v>134</v>
      </c>
      <c r="B13" s="315"/>
      <c r="C13" s="315"/>
      <c r="D13" s="315"/>
      <c r="E13" s="315"/>
      <c r="F13" s="315"/>
      <c r="G13" s="315"/>
      <c r="H13" s="315"/>
      <c r="I13" s="315"/>
      <c r="J13" s="315"/>
      <c r="K13" s="315"/>
      <c r="L13" s="316"/>
    </row>
    <row r="14" spans="1:14" s="68" customFormat="1" ht="35.1" customHeight="1" thickBot="1" x14ac:dyDescent="0.3">
      <c r="A14" s="382" t="s">
        <v>114</v>
      </c>
      <c r="B14" s="341"/>
      <c r="C14" s="341"/>
      <c r="D14" s="341"/>
      <c r="E14" s="341"/>
      <c r="F14" s="341"/>
      <c r="G14" s="341"/>
      <c r="H14" s="341"/>
      <c r="I14" s="341"/>
      <c r="J14" s="341"/>
      <c r="K14" s="341"/>
      <c r="L14" s="342"/>
    </row>
    <row r="15" spans="1:14" s="64" customFormat="1" ht="30" customHeight="1" thickBot="1" x14ac:dyDescent="0.25">
      <c r="A15" s="269" t="s">
        <v>84</v>
      </c>
      <c r="B15" s="303"/>
      <c r="C15" s="303"/>
      <c r="D15" s="303"/>
      <c r="E15" s="303"/>
      <c r="F15" s="303"/>
      <c r="G15" s="303"/>
      <c r="H15" s="303"/>
      <c r="I15" s="303"/>
      <c r="J15" s="303"/>
      <c r="K15" s="303"/>
      <c r="L15" s="304"/>
    </row>
    <row r="16" spans="1:14" ht="20.100000000000001" customHeight="1" x14ac:dyDescent="0.25">
      <c r="A16" s="169" t="s">
        <v>49</v>
      </c>
      <c r="B16" s="170"/>
      <c r="C16" s="170"/>
      <c r="D16" s="171"/>
      <c r="E16" s="172"/>
      <c r="F16" s="172"/>
      <c r="G16" s="172"/>
      <c r="H16" s="172"/>
      <c r="I16" s="172"/>
      <c r="J16" s="172"/>
      <c r="K16" s="172"/>
      <c r="L16" s="173"/>
      <c r="N16" s="67"/>
    </row>
    <row r="17" spans="1:17" s="179" customFormat="1" ht="20.100000000000001" customHeight="1" x14ac:dyDescent="0.2">
      <c r="A17" s="309" t="s">
        <v>32</v>
      </c>
      <c r="B17" s="310"/>
      <c r="C17" s="283" t="s">
        <v>102</v>
      </c>
      <c r="D17" s="284"/>
      <c r="E17" s="284"/>
      <c r="F17" s="284"/>
      <c r="G17" s="285"/>
      <c r="H17" s="283" t="s">
        <v>33</v>
      </c>
      <c r="I17" s="284"/>
      <c r="J17" s="284"/>
      <c r="K17" s="285"/>
      <c r="L17" s="178"/>
      <c r="Q17" s="180"/>
    </row>
    <row r="18" spans="1:17" s="72" customFormat="1" ht="20.100000000000001" customHeight="1" x14ac:dyDescent="0.2">
      <c r="A18" s="273"/>
      <c r="B18" s="268"/>
      <c r="C18" s="374"/>
      <c r="D18" s="375"/>
      <c r="E18" s="375"/>
      <c r="F18" s="375"/>
      <c r="G18" s="376"/>
      <c r="H18" s="374"/>
      <c r="I18" s="375"/>
      <c r="J18" s="375"/>
      <c r="K18" s="376"/>
      <c r="L18" s="93"/>
    </row>
    <row r="19" spans="1:17" s="74" customFormat="1" ht="20.100000000000001" customHeight="1" x14ac:dyDescent="0.2">
      <c r="A19" s="174" t="s">
        <v>103</v>
      </c>
      <c r="B19" s="57"/>
      <c r="C19" s="143"/>
      <c r="D19" s="144"/>
      <c r="E19" s="383"/>
      <c r="F19" s="383"/>
      <c r="G19" s="383"/>
      <c r="H19" s="383"/>
      <c r="I19" s="383"/>
      <c r="J19" s="383"/>
      <c r="K19" s="383"/>
      <c r="L19" s="94"/>
    </row>
    <row r="20" spans="1:17" s="74" customFormat="1" ht="20.100000000000001" customHeight="1" thickBot="1" x14ac:dyDescent="0.25">
      <c r="A20" s="300"/>
      <c r="B20" s="301"/>
      <c r="C20" s="301"/>
      <c r="D20" s="301"/>
      <c r="E20" s="301"/>
      <c r="F20" s="301"/>
      <c r="G20" s="301"/>
      <c r="H20" s="301"/>
      <c r="I20" s="301"/>
      <c r="J20" s="301"/>
      <c r="K20" s="302"/>
      <c r="L20" s="175"/>
    </row>
    <row r="21" spans="1:17" ht="13.5" customHeight="1" thickBot="1" x14ac:dyDescent="0.25">
      <c r="A21" s="95"/>
      <c r="B21" s="13"/>
      <c r="C21" s="96"/>
      <c r="D21" s="13"/>
      <c r="E21" s="13"/>
      <c r="F21" s="13"/>
      <c r="G21" s="13"/>
      <c r="H21" s="13"/>
      <c r="I21" s="13"/>
      <c r="J21" s="13"/>
      <c r="K21" s="13"/>
      <c r="L21" s="97"/>
    </row>
    <row r="22" spans="1:17" s="64" customFormat="1" ht="30" customHeight="1" thickBot="1" x14ac:dyDescent="0.25">
      <c r="A22" s="269" t="s">
        <v>85</v>
      </c>
      <c r="B22" s="270"/>
      <c r="C22" s="270"/>
      <c r="D22" s="270"/>
      <c r="E22" s="270"/>
      <c r="F22" s="270"/>
      <c r="G22" s="270"/>
      <c r="H22" s="270"/>
      <c r="I22" s="270"/>
      <c r="J22" s="270"/>
      <c r="K22" s="270"/>
      <c r="L22" s="271"/>
    </row>
    <row r="23" spans="1:17" ht="50.1" customHeight="1" x14ac:dyDescent="0.2">
      <c r="A23" s="277" t="s">
        <v>104</v>
      </c>
      <c r="B23" s="311"/>
      <c r="C23" s="311"/>
      <c r="D23" s="311"/>
      <c r="E23" s="311"/>
      <c r="F23" s="311"/>
      <c r="G23" s="311"/>
      <c r="H23" s="311"/>
      <c r="I23" s="311"/>
      <c r="J23" s="311"/>
      <c r="K23" s="311"/>
      <c r="L23" s="312"/>
    </row>
    <row r="24" spans="1:17" ht="20.100000000000001" customHeight="1" x14ac:dyDescent="0.25">
      <c r="A24" s="6"/>
      <c r="I24" s="220" t="s">
        <v>25</v>
      </c>
      <c r="J24" s="220"/>
      <c r="K24" s="220" t="s">
        <v>26</v>
      </c>
      <c r="L24" s="221"/>
      <c r="N24" s="67"/>
    </row>
    <row r="25" spans="1:17" ht="19.5" customHeight="1" x14ac:dyDescent="0.3">
      <c r="A25" s="66" t="s">
        <v>86</v>
      </c>
      <c r="G25" s="58"/>
      <c r="I25" s="222"/>
      <c r="J25" s="223"/>
      <c r="K25" s="222"/>
      <c r="L25" s="224"/>
    </row>
    <row r="26" spans="1:17" ht="19.5" customHeight="1" x14ac:dyDescent="0.2">
      <c r="A26" s="314" t="s">
        <v>135</v>
      </c>
      <c r="B26" s="315"/>
      <c r="C26" s="315"/>
      <c r="D26" s="315"/>
      <c r="E26" s="315"/>
      <c r="F26" s="315"/>
      <c r="G26" s="315"/>
      <c r="H26" s="315"/>
      <c r="I26" s="315"/>
      <c r="J26" s="315"/>
      <c r="K26" s="315"/>
      <c r="L26" s="316"/>
    </row>
    <row r="27" spans="1:17" ht="23.25" customHeight="1" x14ac:dyDescent="0.2">
      <c r="A27" s="225" t="s">
        <v>105</v>
      </c>
      <c r="B27" s="226"/>
      <c r="C27" s="226"/>
      <c r="D27" s="226"/>
      <c r="E27" s="226"/>
      <c r="F27" s="226"/>
      <c r="G27" s="226"/>
      <c r="H27" s="226"/>
      <c r="I27" s="226"/>
      <c r="J27" s="226"/>
      <c r="K27" s="226"/>
      <c r="L27" s="227"/>
    </row>
    <row r="28" spans="1:17" ht="20.100000000000001" customHeight="1" x14ac:dyDescent="0.2">
      <c r="A28" s="228"/>
      <c r="B28" s="226"/>
      <c r="C28" s="226"/>
      <c r="D28" s="226"/>
      <c r="E28" s="226"/>
      <c r="F28" s="226"/>
      <c r="G28" s="226"/>
      <c r="H28" s="226"/>
      <c r="I28" s="226"/>
      <c r="J28" s="226"/>
      <c r="K28" s="226"/>
      <c r="L28" s="227"/>
    </row>
    <row r="29" spans="1:17" ht="13.5" customHeight="1" thickBot="1" x14ac:dyDescent="0.25">
      <c r="A29" s="95"/>
      <c r="B29" s="13"/>
      <c r="C29" s="96"/>
      <c r="D29" s="13"/>
      <c r="E29" s="13"/>
      <c r="F29" s="13"/>
      <c r="G29" s="13"/>
      <c r="H29" s="13"/>
      <c r="I29" s="13"/>
      <c r="J29" s="13"/>
      <c r="K29" s="13"/>
      <c r="L29" s="97"/>
    </row>
    <row r="30" spans="1:17" s="64" customFormat="1" ht="30" customHeight="1" thickBot="1" x14ac:dyDescent="0.25">
      <c r="A30" s="269" t="s">
        <v>50</v>
      </c>
      <c r="B30" s="270"/>
      <c r="C30" s="270"/>
      <c r="D30" s="270"/>
      <c r="E30" s="270"/>
      <c r="F30" s="270"/>
      <c r="G30" s="270"/>
      <c r="H30" s="270"/>
      <c r="I30" s="270"/>
      <c r="J30" s="270"/>
      <c r="K30" s="270"/>
      <c r="L30" s="271"/>
    </row>
    <row r="31" spans="1:17" ht="249.95" customHeight="1" thickBot="1" x14ac:dyDescent="0.25">
      <c r="A31" s="305" t="s">
        <v>78</v>
      </c>
      <c r="B31" s="306"/>
      <c r="C31" s="306"/>
      <c r="D31" s="306"/>
      <c r="E31" s="306"/>
      <c r="F31" s="306"/>
      <c r="G31" s="306"/>
      <c r="H31" s="306"/>
      <c r="I31" s="306"/>
      <c r="J31" s="306"/>
      <c r="K31" s="306"/>
      <c r="L31" s="307"/>
    </row>
    <row r="32" spans="1:17" s="89" customFormat="1" ht="30" customHeight="1" thickBot="1" x14ac:dyDescent="0.35">
      <c r="A32" s="269" t="s">
        <v>51</v>
      </c>
      <c r="B32" s="270"/>
      <c r="C32" s="270"/>
      <c r="D32" s="270"/>
      <c r="E32" s="270"/>
      <c r="F32" s="270"/>
      <c r="G32" s="270"/>
      <c r="H32" s="270"/>
      <c r="I32" s="270"/>
      <c r="J32" s="270"/>
      <c r="K32" s="270"/>
      <c r="L32" s="271"/>
    </row>
    <row r="33" spans="1:15" s="68" customFormat="1" ht="6.95" customHeight="1" x14ac:dyDescent="0.25">
      <c r="A33" s="240"/>
      <c r="B33" s="241"/>
      <c r="C33" s="241"/>
      <c r="D33" s="241"/>
      <c r="E33" s="241"/>
      <c r="F33" s="241"/>
      <c r="G33" s="241"/>
      <c r="H33" s="241"/>
      <c r="I33" s="241"/>
      <c r="J33" s="241"/>
      <c r="K33" s="241"/>
      <c r="L33" s="242"/>
    </row>
    <row r="34" spans="1:15" ht="20.100000000000001" customHeight="1" x14ac:dyDescent="0.2">
      <c r="A34" s="308" t="s">
        <v>154</v>
      </c>
      <c r="B34" s="233"/>
      <c r="C34" s="233"/>
      <c r="D34" s="233"/>
      <c r="E34" s="233"/>
      <c r="F34" s="233"/>
      <c r="G34" s="233"/>
      <c r="H34" s="233"/>
      <c r="I34" s="233"/>
      <c r="J34" s="233"/>
      <c r="K34" s="233"/>
      <c r="L34" s="91"/>
    </row>
    <row r="35" spans="1:15" ht="6.95" customHeight="1" x14ac:dyDescent="0.2">
      <c r="A35" s="90"/>
      <c r="B35" s="85"/>
      <c r="C35" s="85"/>
      <c r="D35" s="85"/>
      <c r="E35" s="85"/>
      <c r="F35" s="85"/>
      <c r="G35" s="85"/>
      <c r="H35" s="85"/>
      <c r="I35" s="85"/>
      <c r="J35" s="85"/>
      <c r="K35" s="85"/>
      <c r="L35" s="91"/>
    </row>
    <row r="36" spans="1:15" ht="20.100000000000001" customHeight="1" x14ac:dyDescent="0.2">
      <c r="A36" s="298" t="s">
        <v>53</v>
      </c>
      <c r="B36" s="299"/>
      <c r="C36" s="299"/>
      <c r="D36" s="299"/>
      <c r="E36" s="299"/>
      <c r="F36" s="299"/>
      <c r="G36" s="299"/>
      <c r="H36" s="299"/>
      <c r="I36" s="299"/>
      <c r="J36" s="299"/>
      <c r="K36" s="236"/>
      <c r="L36" s="91"/>
    </row>
    <row r="37" spans="1:15" ht="18" customHeight="1" x14ac:dyDescent="0.25">
      <c r="A37" s="55"/>
      <c r="B37" s="7"/>
      <c r="D37" s="291" t="s">
        <v>48</v>
      </c>
      <c r="E37" s="295"/>
      <c r="F37" s="291" t="s">
        <v>151</v>
      </c>
      <c r="G37" s="292"/>
      <c r="H37" s="368" t="s">
        <v>28</v>
      </c>
      <c r="I37" s="369"/>
      <c r="J37" s="369"/>
      <c r="K37" s="370"/>
      <c r="L37" s="91"/>
    </row>
    <row r="38" spans="1:15" ht="18" customHeight="1" x14ac:dyDescent="0.25">
      <c r="A38" s="55"/>
      <c r="B38" s="7"/>
      <c r="D38" s="296"/>
      <c r="E38" s="297"/>
      <c r="F38" s="293"/>
      <c r="G38" s="294"/>
      <c r="H38" s="371" t="s">
        <v>106</v>
      </c>
      <c r="I38" s="372"/>
      <c r="J38" s="372"/>
      <c r="K38" s="373"/>
      <c r="L38" s="91"/>
    </row>
    <row r="39" spans="1:15" ht="17.100000000000001" customHeight="1" x14ac:dyDescent="0.25">
      <c r="A39" s="237" t="s">
        <v>29</v>
      </c>
      <c r="B39" s="131" t="s">
        <v>37</v>
      </c>
      <c r="C39" s="132" t="s">
        <v>87</v>
      </c>
      <c r="D39" s="120" t="s">
        <v>59</v>
      </c>
      <c r="E39" s="121">
        <v>0</v>
      </c>
      <c r="F39" s="120" t="s">
        <v>88</v>
      </c>
      <c r="G39" s="122">
        <v>0.9</v>
      </c>
      <c r="H39" s="120" t="s">
        <v>41</v>
      </c>
      <c r="I39" s="322">
        <f t="shared" ref="I39:I44" si="0">E39*G39</f>
        <v>0</v>
      </c>
      <c r="J39" s="323"/>
      <c r="K39" s="324"/>
      <c r="L39" s="91"/>
    </row>
    <row r="40" spans="1:15" ht="17.100000000000001" customHeight="1" x14ac:dyDescent="0.25">
      <c r="A40" s="238"/>
      <c r="B40" s="130" t="s">
        <v>38</v>
      </c>
      <c r="C40" s="137" t="s">
        <v>23</v>
      </c>
      <c r="D40" s="123" t="s">
        <v>60</v>
      </c>
      <c r="E40" s="157">
        <v>0</v>
      </c>
      <c r="F40" s="123" t="s">
        <v>89</v>
      </c>
      <c r="G40" s="124">
        <v>0.95</v>
      </c>
      <c r="H40" s="123" t="s">
        <v>42</v>
      </c>
      <c r="I40" s="288">
        <f t="shared" si="0"/>
        <v>0</v>
      </c>
      <c r="J40" s="289"/>
      <c r="K40" s="290"/>
      <c r="L40" s="91"/>
    </row>
    <row r="41" spans="1:15" ht="17.100000000000001" customHeight="1" x14ac:dyDescent="0.25">
      <c r="A41" s="238"/>
      <c r="B41" s="130" t="s">
        <v>39</v>
      </c>
      <c r="C41" s="138" t="s">
        <v>20</v>
      </c>
      <c r="D41" s="123" t="s">
        <v>61</v>
      </c>
      <c r="E41" s="157">
        <v>0</v>
      </c>
      <c r="F41" s="123" t="s">
        <v>90</v>
      </c>
      <c r="G41" s="158">
        <v>1</v>
      </c>
      <c r="H41" s="123" t="s">
        <v>43</v>
      </c>
      <c r="I41" s="288">
        <f t="shared" si="0"/>
        <v>0</v>
      </c>
      <c r="J41" s="289"/>
      <c r="K41" s="290"/>
      <c r="L41" s="91"/>
    </row>
    <row r="42" spans="1:15" ht="17.100000000000001" customHeight="1" x14ac:dyDescent="0.25">
      <c r="A42" s="238"/>
      <c r="B42" s="130" t="s">
        <v>40</v>
      </c>
      <c r="C42" s="127" t="s">
        <v>3</v>
      </c>
      <c r="D42" s="125" t="s">
        <v>63</v>
      </c>
      <c r="E42" s="157">
        <v>0</v>
      </c>
      <c r="F42" s="123" t="s">
        <v>91</v>
      </c>
      <c r="G42" s="124">
        <v>0.95</v>
      </c>
      <c r="H42" s="123" t="s">
        <v>45</v>
      </c>
      <c r="I42" s="288">
        <f t="shared" si="0"/>
        <v>0</v>
      </c>
      <c r="J42" s="289"/>
      <c r="K42" s="290"/>
      <c r="L42" s="91"/>
      <c r="N42" s="287"/>
      <c r="O42" s="287"/>
    </row>
    <row r="43" spans="1:15" ht="17.100000000000001" customHeight="1" x14ac:dyDescent="0.25">
      <c r="A43" s="238"/>
      <c r="B43" s="130" t="s">
        <v>47</v>
      </c>
      <c r="C43" s="139"/>
      <c r="D43" s="128" t="s">
        <v>64</v>
      </c>
      <c r="E43" s="157">
        <v>0</v>
      </c>
      <c r="F43" s="123" t="s">
        <v>92</v>
      </c>
      <c r="G43" s="140"/>
      <c r="H43" s="128" t="s">
        <v>46</v>
      </c>
      <c r="I43" s="288">
        <f t="shared" si="0"/>
        <v>0</v>
      </c>
      <c r="J43" s="289"/>
      <c r="K43" s="290"/>
      <c r="L43" s="91"/>
      <c r="N43" s="11"/>
      <c r="O43" s="11"/>
    </row>
    <row r="44" spans="1:15" ht="17.100000000000001" customHeight="1" x14ac:dyDescent="0.25">
      <c r="A44" s="239"/>
      <c r="B44" s="129" t="s">
        <v>47</v>
      </c>
      <c r="C44" s="135"/>
      <c r="D44" s="136" t="s">
        <v>65</v>
      </c>
      <c r="E44" s="159">
        <v>0</v>
      </c>
      <c r="F44" s="136" t="s">
        <v>93</v>
      </c>
      <c r="G44" s="134"/>
      <c r="H44" s="136" t="s">
        <v>58</v>
      </c>
      <c r="I44" s="257">
        <f t="shared" si="0"/>
        <v>0</v>
      </c>
      <c r="J44" s="258"/>
      <c r="K44" s="259"/>
      <c r="L44" s="91"/>
      <c r="N44" s="11"/>
      <c r="O44" s="11"/>
    </row>
    <row r="45" spans="1:15" ht="18" customHeight="1" x14ac:dyDescent="0.2">
      <c r="A45" s="59"/>
      <c r="C45" s="60"/>
      <c r="D45" s="141" t="s">
        <v>95</v>
      </c>
      <c r="E45" s="176">
        <f>SUM(E39:E44)</f>
        <v>0</v>
      </c>
      <c r="F45" s="8"/>
      <c r="G45" s="60"/>
      <c r="H45" s="8"/>
      <c r="I45" s="60"/>
      <c r="L45" s="91"/>
      <c r="N45" s="70"/>
      <c r="O45" s="77"/>
    </row>
    <row r="46" spans="1:15" ht="6.95" customHeight="1" x14ac:dyDescent="0.25">
      <c r="A46" s="61"/>
      <c r="C46" s="62"/>
      <c r="D46" s="9"/>
      <c r="E46" s="60"/>
      <c r="F46" s="10"/>
      <c r="G46" s="60"/>
      <c r="I46" s="60"/>
      <c r="L46" s="91"/>
      <c r="N46" s="70"/>
      <c r="O46" s="78"/>
    </row>
    <row r="47" spans="1:15" ht="17.100000000000001" customHeight="1" x14ac:dyDescent="0.25">
      <c r="A47" s="237" t="s">
        <v>30</v>
      </c>
      <c r="B47" s="131" t="s">
        <v>37</v>
      </c>
      <c r="C47" s="132" t="s">
        <v>2</v>
      </c>
      <c r="D47" s="120" t="s">
        <v>59</v>
      </c>
      <c r="E47" s="121">
        <v>0</v>
      </c>
      <c r="F47" s="120" t="s">
        <v>88</v>
      </c>
      <c r="G47" s="122">
        <v>0.5</v>
      </c>
      <c r="H47" s="133" t="s">
        <v>41</v>
      </c>
      <c r="I47" s="322">
        <f>E47*G47</f>
        <v>0</v>
      </c>
      <c r="J47" s="323"/>
      <c r="K47" s="324"/>
      <c r="L47" s="91"/>
      <c r="N47" s="107"/>
      <c r="O47" s="78"/>
    </row>
    <row r="48" spans="1:15" ht="17.100000000000001" customHeight="1" x14ac:dyDescent="0.25">
      <c r="A48" s="238"/>
      <c r="B48" s="126" t="s">
        <v>47</v>
      </c>
      <c r="C48" s="139"/>
      <c r="D48" s="123" t="s">
        <v>61</v>
      </c>
      <c r="E48" s="157">
        <v>0</v>
      </c>
      <c r="F48" s="123" t="s">
        <v>89</v>
      </c>
      <c r="G48" s="163"/>
      <c r="H48" s="123" t="s">
        <v>43</v>
      </c>
      <c r="I48" s="288">
        <f>E48*G48</f>
        <v>0</v>
      </c>
      <c r="J48" s="289"/>
      <c r="K48" s="290"/>
      <c r="L48" s="91"/>
      <c r="N48" s="11"/>
      <c r="O48" s="78"/>
    </row>
    <row r="49" spans="1:15" ht="17.100000000000001" customHeight="1" x14ac:dyDescent="0.25">
      <c r="A49" s="239"/>
      <c r="B49" s="129" t="s">
        <v>47</v>
      </c>
      <c r="C49" s="135"/>
      <c r="D49" s="136" t="s">
        <v>62</v>
      </c>
      <c r="E49" s="159">
        <v>0</v>
      </c>
      <c r="F49" s="136" t="s">
        <v>90</v>
      </c>
      <c r="G49" s="134"/>
      <c r="H49" s="136" t="s">
        <v>44</v>
      </c>
      <c r="I49" s="257">
        <f>E49*G49</f>
        <v>0</v>
      </c>
      <c r="J49" s="258"/>
      <c r="K49" s="259"/>
      <c r="L49" s="91"/>
      <c r="N49" s="11"/>
      <c r="O49" s="78"/>
    </row>
    <row r="50" spans="1:15" ht="25.5" customHeight="1" thickBot="1" x14ac:dyDescent="0.4">
      <c r="A50" s="55"/>
      <c r="D50" s="51" t="s">
        <v>96</v>
      </c>
      <c r="E50" s="177">
        <f>SUM(E47:E49)</f>
        <v>0</v>
      </c>
      <c r="F50" s="196" t="s">
        <v>94</v>
      </c>
      <c r="G50" s="197" t="str">
        <f>IF((E50+E45)=0,"",I50/(E50+E45))</f>
        <v/>
      </c>
      <c r="H50" s="142" t="s">
        <v>66</v>
      </c>
      <c r="I50" s="260">
        <f>+I49+I48+I47+I44+I43+I42+I41+I40+I39</f>
        <v>0</v>
      </c>
      <c r="J50" s="261"/>
      <c r="K50" s="262"/>
      <c r="L50" s="91"/>
      <c r="N50" s="11"/>
      <c r="O50" s="78"/>
    </row>
    <row r="51" spans="1:15" ht="14.25" customHeight="1" x14ac:dyDescent="0.25">
      <c r="A51" s="55"/>
      <c r="D51" s="51"/>
      <c r="E51" s="83"/>
      <c r="F51" s="11"/>
      <c r="G51" s="63"/>
      <c r="H51" s="64"/>
      <c r="I51" s="65"/>
      <c r="J51" s="60"/>
      <c r="K51" s="60"/>
      <c r="L51" s="91"/>
      <c r="N51" s="11"/>
      <c r="O51" s="78"/>
    </row>
    <row r="52" spans="1:15" ht="18" customHeight="1" x14ac:dyDescent="0.2">
      <c r="A52" s="280" t="s">
        <v>149</v>
      </c>
      <c r="B52" s="313"/>
      <c r="C52" s="313"/>
      <c r="D52" s="313"/>
      <c r="E52" s="313"/>
      <c r="F52" s="313"/>
      <c r="G52" s="313"/>
      <c r="H52" s="168">
        <v>10</v>
      </c>
      <c r="J52" s="11"/>
      <c r="K52" s="11"/>
      <c r="L52" s="98"/>
    </row>
    <row r="53" spans="1:15" ht="20.100000000000001" customHeight="1" x14ac:dyDescent="0.25">
      <c r="A53" s="99" t="s">
        <v>55</v>
      </c>
      <c r="B53" s="53"/>
      <c r="C53" s="86"/>
      <c r="D53" s="86"/>
      <c r="E53" s="86"/>
      <c r="F53" s="86"/>
      <c r="G53" s="86"/>
      <c r="J53" s="84"/>
      <c r="K53" s="54"/>
      <c r="L53" s="98"/>
    </row>
    <row r="54" spans="1:15" ht="18" x14ac:dyDescent="0.25">
      <c r="A54" s="55"/>
      <c r="C54" s="87" t="s">
        <v>52</v>
      </c>
      <c r="D54" s="52"/>
      <c r="F54" s="286" t="str">
        <f>IF('Volume à retenir'!E81=0," ",'Volume à retenir'!E81)</f>
        <v xml:space="preserve"> </v>
      </c>
      <c r="G54" s="236"/>
      <c r="I54" s="56"/>
      <c r="J54" s="56"/>
      <c r="K54" s="54"/>
      <c r="L54" s="92"/>
    </row>
    <row r="55" spans="1:15" ht="8.1" customHeight="1" x14ac:dyDescent="0.25">
      <c r="A55" s="55"/>
      <c r="I55" s="56"/>
      <c r="J55" s="56"/>
      <c r="K55" s="54"/>
      <c r="L55" s="92"/>
    </row>
    <row r="56" spans="1:15" ht="20.100000000000001" customHeight="1" x14ac:dyDescent="0.25">
      <c r="A56" s="55"/>
      <c r="B56" s="232" t="s">
        <v>54</v>
      </c>
      <c r="C56" s="233"/>
      <c r="D56" s="233"/>
      <c r="E56" s="234"/>
      <c r="F56" s="235">
        <f>(E50+E45)*H52/10000</f>
        <v>0</v>
      </c>
      <c r="G56" s="236"/>
      <c r="H56" s="229">
        <f>F56/1000</f>
        <v>0</v>
      </c>
      <c r="I56" s="230"/>
      <c r="J56" s="230"/>
      <c r="K56" s="231"/>
      <c r="L56" s="91"/>
    </row>
    <row r="57" spans="1:15" ht="20.100000000000001" customHeight="1" thickBot="1" x14ac:dyDescent="0.25">
      <c r="A57" s="335"/>
      <c r="B57" s="330"/>
      <c r="C57" s="330"/>
      <c r="D57" s="330"/>
      <c r="E57" s="330"/>
      <c r="F57" s="330"/>
      <c r="G57" s="330"/>
      <c r="H57" s="330"/>
      <c r="I57" s="330"/>
      <c r="J57" s="330"/>
      <c r="K57" s="330"/>
      <c r="L57" s="331"/>
    </row>
    <row r="58" spans="1:15" ht="20.100000000000001" customHeight="1" x14ac:dyDescent="0.2">
      <c r="A58" s="217" t="s">
        <v>155</v>
      </c>
      <c r="B58" s="216"/>
      <c r="C58" s="216"/>
      <c r="D58" s="216"/>
      <c r="E58" s="216"/>
      <c r="F58" s="216"/>
      <c r="G58" s="216"/>
      <c r="H58" s="216"/>
      <c r="I58" s="216"/>
      <c r="J58" s="216"/>
      <c r="K58" s="216"/>
      <c r="L58" s="216"/>
    </row>
    <row r="59" spans="1:15" ht="20.100000000000001" customHeight="1" x14ac:dyDescent="0.2">
      <c r="A59"/>
      <c r="B59"/>
      <c r="C59"/>
      <c r="D59"/>
      <c r="E59"/>
      <c r="F59"/>
      <c r="G59"/>
      <c r="H59"/>
      <c r="I59"/>
      <c r="J59"/>
      <c r="K59"/>
      <c r="L59"/>
    </row>
    <row r="60" spans="1:15" s="89" customFormat="1" ht="30" customHeight="1" thickBot="1" x14ac:dyDescent="0.35">
      <c r="A60" s="329" t="s">
        <v>56</v>
      </c>
      <c r="B60" s="330"/>
      <c r="C60" s="330"/>
      <c r="D60" s="330"/>
      <c r="E60" s="330"/>
      <c r="F60" s="330"/>
      <c r="G60" s="330"/>
      <c r="H60" s="330"/>
      <c r="I60" s="330"/>
      <c r="J60" s="330"/>
      <c r="K60" s="330"/>
      <c r="L60" s="331"/>
    </row>
    <row r="61" spans="1:15" s="68" customFormat="1" ht="15" customHeight="1" x14ac:dyDescent="0.25">
      <c r="A61" s="325"/>
      <c r="B61" s="326"/>
      <c r="C61" s="326"/>
      <c r="D61" s="326"/>
      <c r="E61" s="326"/>
      <c r="F61" s="326"/>
      <c r="G61" s="326"/>
      <c r="H61" s="326"/>
      <c r="I61" s="326"/>
      <c r="J61" s="327"/>
      <c r="K61" s="327"/>
      <c r="L61" s="328"/>
    </row>
    <row r="62" spans="1:15" ht="20.100000000000001" customHeight="1" x14ac:dyDescent="0.2">
      <c r="A62" s="249" t="s">
        <v>0</v>
      </c>
      <c r="B62" s="250"/>
      <c r="C62" s="250"/>
      <c r="D62" s="250"/>
      <c r="E62" s="250"/>
      <c r="F62" s="250"/>
      <c r="G62" s="250"/>
      <c r="H62" s="250"/>
      <c r="I62" s="250"/>
      <c r="J62" s="155" t="s">
        <v>25</v>
      </c>
      <c r="K62" s="155" t="s">
        <v>34</v>
      </c>
      <c r="L62" s="156" t="s">
        <v>31</v>
      </c>
      <c r="M62" s="70"/>
    </row>
    <row r="63" spans="1:15" ht="39.950000000000003" customHeight="1" x14ac:dyDescent="0.2">
      <c r="A63" s="263" t="s">
        <v>107</v>
      </c>
      <c r="B63" s="264"/>
      <c r="C63" s="264"/>
      <c r="D63" s="264"/>
      <c r="E63" s="264"/>
      <c r="F63" s="264"/>
      <c r="G63" s="264"/>
      <c r="H63" s="264"/>
      <c r="I63" s="265"/>
      <c r="J63" s="112"/>
      <c r="K63" s="145"/>
      <c r="L63" s="113"/>
    </row>
    <row r="64" spans="1:15" s="80" customFormat="1" ht="15" customHeight="1" x14ac:dyDescent="0.25">
      <c r="A64" s="317"/>
      <c r="B64" s="254"/>
      <c r="C64" s="254"/>
      <c r="D64" s="254"/>
      <c r="E64" s="254"/>
      <c r="F64" s="254"/>
      <c r="G64" s="254"/>
      <c r="H64" s="254"/>
      <c r="I64" s="254"/>
      <c r="J64" s="255"/>
      <c r="K64" s="255"/>
      <c r="L64" s="256"/>
    </row>
    <row r="65" spans="1:13" s="58" customFormat="1" ht="20.100000000000001" customHeight="1" x14ac:dyDescent="0.3">
      <c r="A65" s="320" t="s">
        <v>77</v>
      </c>
      <c r="B65" s="321"/>
      <c r="C65" s="321"/>
      <c r="D65" s="321"/>
      <c r="E65" s="321"/>
      <c r="F65" s="321"/>
      <c r="G65" s="321"/>
      <c r="H65" s="321"/>
      <c r="I65" s="321"/>
      <c r="J65" s="155" t="s">
        <v>25</v>
      </c>
      <c r="K65" s="155" t="s">
        <v>27</v>
      </c>
      <c r="L65" s="156" t="s">
        <v>31</v>
      </c>
    </row>
    <row r="66" spans="1:13" ht="39.950000000000003" customHeight="1" x14ac:dyDescent="0.2">
      <c r="A66" s="246" t="s">
        <v>133</v>
      </c>
      <c r="B66" s="318"/>
      <c r="C66" s="318"/>
      <c r="D66" s="318"/>
      <c r="E66" s="318"/>
      <c r="F66" s="318"/>
      <c r="G66" s="318"/>
      <c r="H66" s="318"/>
      <c r="I66" s="319"/>
      <c r="J66" s="108"/>
      <c r="K66" s="146"/>
      <c r="L66" s="109"/>
    </row>
    <row r="67" spans="1:13" s="80" customFormat="1" ht="15" customHeight="1" x14ac:dyDescent="0.25">
      <c r="A67" s="253"/>
      <c r="B67" s="254"/>
      <c r="C67" s="254"/>
      <c r="D67" s="254"/>
      <c r="E67" s="254"/>
      <c r="F67" s="254"/>
      <c r="G67" s="254"/>
      <c r="H67" s="254"/>
      <c r="I67" s="254"/>
      <c r="J67" s="255"/>
      <c r="K67" s="255"/>
      <c r="L67" s="256"/>
    </row>
    <row r="68" spans="1:13" s="80" customFormat="1" ht="20.100000000000001" customHeight="1" x14ac:dyDescent="0.25">
      <c r="A68" s="320" t="s">
        <v>67</v>
      </c>
      <c r="B68" s="321"/>
      <c r="C68" s="321"/>
      <c r="D68" s="321"/>
      <c r="E68" s="321"/>
      <c r="F68" s="321"/>
      <c r="G68" s="321"/>
      <c r="H68" s="321"/>
      <c r="I68" s="321"/>
      <c r="J68" s="155" t="s">
        <v>25</v>
      </c>
      <c r="K68" s="155" t="s">
        <v>27</v>
      </c>
      <c r="L68" s="156" t="s">
        <v>31</v>
      </c>
    </row>
    <row r="69" spans="1:13" s="149" customFormat="1" ht="39.950000000000003" customHeight="1" x14ac:dyDescent="0.3">
      <c r="A69" s="246" t="s">
        <v>136</v>
      </c>
      <c r="B69" s="247"/>
      <c r="C69" s="247"/>
      <c r="D69" s="247"/>
      <c r="E69" s="247"/>
      <c r="F69" s="247"/>
      <c r="G69" s="247"/>
      <c r="H69" s="247"/>
      <c r="I69" s="248"/>
      <c r="J69" s="147"/>
      <c r="K69" s="147"/>
      <c r="L69" s="148"/>
    </row>
    <row r="70" spans="1:13" s="80" customFormat="1" ht="153.75" customHeight="1" x14ac:dyDescent="0.3">
      <c r="A70" s="246" t="s">
        <v>150</v>
      </c>
      <c r="B70" s="247"/>
      <c r="C70" s="247"/>
      <c r="D70" s="247"/>
      <c r="E70" s="247"/>
      <c r="F70" s="247"/>
      <c r="G70" s="247"/>
      <c r="H70" s="247"/>
      <c r="I70" s="248"/>
      <c r="J70" s="110"/>
      <c r="K70" s="150"/>
      <c r="L70" s="111"/>
    </row>
    <row r="71" spans="1:13" s="80" customFormat="1" ht="15" customHeight="1" x14ac:dyDescent="0.25">
      <c r="A71" s="253"/>
      <c r="B71" s="254"/>
      <c r="C71" s="254"/>
      <c r="D71" s="254"/>
      <c r="E71" s="254"/>
      <c r="F71" s="254"/>
      <c r="G71" s="254"/>
      <c r="H71" s="254"/>
      <c r="I71" s="254"/>
      <c r="J71" s="255"/>
      <c r="K71" s="255"/>
      <c r="L71" s="256"/>
    </row>
    <row r="72" spans="1:13" s="81" customFormat="1" ht="20.100000000000001" customHeight="1" x14ac:dyDescent="0.25">
      <c r="A72" s="249" t="s">
        <v>117</v>
      </c>
      <c r="B72" s="250"/>
      <c r="C72" s="250"/>
      <c r="D72" s="250"/>
      <c r="E72" s="250"/>
      <c r="F72" s="250"/>
      <c r="G72" s="250"/>
      <c r="H72" s="250"/>
      <c r="I72" s="250"/>
      <c r="J72" s="155" t="s">
        <v>25</v>
      </c>
      <c r="K72" s="155" t="s">
        <v>27</v>
      </c>
      <c r="L72" s="156" t="s">
        <v>31</v>
      </c>
      <c r="M72" s="70"/>
    </row>
    <row r="73" spans="1:13" s="81" customFormat="1" ht="183" customHeight="1" x14ac:dyDescent="0.3">
      <c r="A73" s="246" t="s">
        <v>137</v>
      </c>
      <c r="B73" s="251"/>
      <c r="C73" s="251"/>
      <c r="D73" s="251"/>
      <c r="E73" s="251"/>
      <c r="F73" s="251"/>
      <c r="G73" s="251"/>
      <c r="H73" s="251"/>
      <c r="I73" s="252"/>
      <c r="J73" s="151"/>
      <c r="K73" s="151"/>
      <c r="L73" s="152"/>
    </row>
    <row r="74" spans="1:13" s="81" customFormat="1" ht="135" customHeight="1" x14ac:dyDescent="0.25">
      <c r="A74" s="246" t="s">
        <v>138</v>
      </c>
      <c r="B74" s="251"/>
      <c r="C74" s="251"/>
      <c r="D74" s="251"/>
      <c r="E74" s="251"/>
      <c r="F74" s="251"/>
      <c r="G74" s="251"/>
      <c r="H74" s="251"/>
      <c r="I74" s="252"/>
      <c r="J74" s="153"/>
      <c r="K74" s="153"/>
      <c r="L74" s="154"/>
    </row>
    <row r="75" spans="1:13" s="80" customFormat="1" ht="15" customHeight="1" thickBot="1" x14ac:dyDescent="0.3">
      <c r="A75" s="348"/>
      <c r="B75" s="349"/>
      <c r="C75" s="349"/>
      <c r="D75" s="349"/>
      <c r="E75" s="349"/>
      <c r="F75" s="349"/>
      <c r="G75" s="349"/>
      <c r="H75" s="349"/>
      <c r="I75" s="349"/>
      <c r="J75" s="349"/>
      <c r="K75" s="349"/>
      <c r="L75" s="350"/>
    </row>
    <row r="76" spans="1:13" s="89" customFormat="1" ht="30" customHeight="1" thickBot="1" x14ac:dyDescent="0.35">
      <c r="A76" s="269" t="s">
        <v>146</v>
      </c>
      <c r="B76" s="270"/>
      <c r="C76" s="270"/>
      <c r="D76" s="270"/>
      <c r="E76" s="270"/>
      <c r="F76" s="270"/>
      <c r="G76" s="270"/>
      <c r="H76" s="270"/>
      <c r="I76" s="270"/>
      <c r="J76" s="270"/>
      <c r="K76" s="270"/>
      <c r="L76" s="271"/>
    </row>
    <row r="77" spans="1:13" s="68" customFormat="1" ht="15" customHeight="1" x14ac:dyDescent="0.25">
      <c r="A77" s="325"/>
      <c r="B77" s="326"/>
      <c r="C77" s="326"/>
      <c r="D77" s="326"/>
      <c r="E77" s="326"/>
      <c r="F77" s="326"/>
      <c r="G77" s="326"/>
      <c r="H77" s="326"/>
      <c r="I77" s="326"/>
      <c r="J77" s="326"/>
      <c r="K77" s="326"/>
      <c r="L77" s="357"/>
    </row>
    <row r="78" spans="1:13" s="81" customFormat="1" ht="20.100000000000001" customHeight="1" x14ac:dyDescent="0.25">
      <c r="A78" s="249" t="s">
        <v>79</v>
      </c>
      <c r="B78" s="250"/>
      <c r="C78" s="250"/>
      <c r="D78" s="250"/>
      <c r="E78" s="250"/>
      <c r="F78" s="250"/>
      <c r="G78" s="250"/>
      <c r="H78" s="250"/>
      <c r="I78" s="250"/>
      <c r="J78" s="155" t="s">
        <v>25</v>
      </c>
      <c r="K78" s="155" t="s">
        <v>27</v>
      </c>
      <c r="L78" s="156" t="s">
        <v>31</v>
      </c>
      <c r="M78" s="70"/>
    </row>
    <row r="79" spans="1:13" s="81" customFormat="1" ht="39" customHeight="1" x14ac:dyDescent="0.25">
      <c r="A79" s="377" t="s">
        <v>108</v>
      </c>
      <c r="B79" s="378"/>
      <c r="C79" s="378"/>
      <c r="D79" s="378"/>
      <c r="E79" s="378"/>
      <c r="F79" s="378"/>
      <c r="G79" s="378"/>
      <c r="H79" s="378"/>
      <c r="I79" s="379"/>
      <c r="J79" s="380"/>
      <c r="K79" s="364"/>
      <c r="L79" s="358"/>
    </row>
    <row r="80" spans="1:13" s="81" customFormat="1" ht="84" customHeight="1" x14ac:dyDescent="0.25">
      <c r="A80" s="366" t="s">
        <v>78</v>
      </c>
      <c r="B80" s="367"/>
      <c r="C80" s="367"/>
      <c r="D80" s="367"/>
      <c r="E80" s="367"/>
      <c r="F80" s="367"/>
      <c r="G80" s="367"/>
      <c r="H80" s="367"/>
      <c r="I80" s="367"/>
      <c r="J80" s="381"/>
      <c r="K80" s="365"/>
      <c r="L80" s="359"/>
    </row>
    <row r="81" spans="1:13" s="80" customFormat="1" ht="15" customHeight="1" x14ac:dyDescent="0.25">
      <c r="A81" s="253"/>
      <c r="B81" s="254"/>
      <c r="C81" s="254"/>
      <c r="D81" s="254"/>
      <c r="E81" s="254"/>
      <c r="F81" s="254"/>
      <c r="G81" s="254"/>
      <c r="H81" s="254"/>
      <c r="I81" s="254"/>
      <c r="J81" s="255"/>
      <c r="K81" s="255"/>
      <c r="L81" s="256"/>
    </row>
    <row r="82" spans="1:13" ht="20.100000000000001" customHeight="1" x14ac:dyDescent="0.2">
      <c r="A82" s="249" t="s">
        <v>80</v>
      </c>
      <c r="B82" s="250"/>
      <c r="C82" s="250"/>
      <c r="D82" s="250"/>
      <c r="E82" s="250"/>
      <c r="F82" s="250"/>
      <c r="G82" s="250"/>
      <c r="H82" s="250"/>
      <c r="I82" s="360"/>
      <c r="J82" s="345" t="s">
        <v>68</v>
      </c>
      <c r="K82" s="346"/>
      <c r="L82" s="347"/>
      <c r="M82" s="70"/>
    </row>
    <row r="83" spans="1:13" ht="42.75" customHeight="1" x14ac:dyDescent="0.2">
      <c r="A83" s="218" t="s">
        <v>139</v>
      </c>
      <c r="B83" s="219"/>
      <c r="C83" s="219"/>
      <c r="D83" s="219"/>
      <c r="E83" s="219"/>
      <c r="F83" s="219"/>
      <c r="G83" s="219"/>
      <c r="H83" s="219"/>
      <c r="I83" s="219"/>
      <c r="J83" s="243"/>
      <c r="K83" s="244"/>
      <c r="L83" s="245"/>
      <c r="M83" s="70"/>
    </row>
    <row r="84" spans="1:13" ht="39.75" customHeight="1" x14ac:dyDescent="0.2">
      <c r="A84" s="218" t="s">
        <v>140</v>
      </c>
      <c r="B84" s="219"/>
      <c r="C84" s="219"/>
      <c r="D84" s="219"/>
      <c r="E84" s="219"/>
      <c r="F84" s="219"/>
      <c r="G84" s="219"/>
      <c r="H84" s="219"/>
      <c r="I84" s="219"/>
      <c r="J84" s="243"/>
      <c r="K84" s="244"/>
      <c r="L84" s="245"/>
      <c r="M84" s="70"/>
    </row>
    <row r="85" spans="1:13" ht="60.75" customHeight="1" x14ac:dyDescent="0.2">
      <c r="A85" s="218" t="s">
        <v>148</v>
      </c>
      <c r="B85" s="219"/>
      <c r="C85" s="219"/>
      <c r="D85" s="219"/>
      <c r="E85" s="219"/>
      <c r="F85" s="219"/>
      <c r="G85" s="219"/>
      <c r="H85" s="219"/>
      <c r="I85" s="219"/>
      <c r="J85" s="243"/>
      <c r="K85" s="244"/>
      <c r="L85" s="245"/>
      <c r="M85" s="70"/>
    </row>
    <row r="86" spans="1:13" ht="72.75" customHeight="1" x14ac:dyDescent="0.2">
      <c r="A86" s="218" t="s">
        <v>141</v>
      </c>
      <c r="B86" s="219"/>
      <c r="C86" s="219"/>
      <c r="D86" s="219"/>
      <c r="E86" s="219"/>
      <c r="F86" s="219"/>
      <c r="G86" s="219"/>
      <c r="H86" s="219"/>
      <c r="I86" s="219"/>
      <c r="J86" s="188"/>
      <c r="K86" s="189"/>
      <c r="L86" s="190"/>
      <c r="M86" s="70"/>
    </row>
    <row r="87" spans="1:13" ht="60" customHeight="1" x14ac:dyDescent="0.2">
      <c r="A87" s="218" t="s">
        <v>142</v>
      </c>
      <c r="B87" s="219"/>
      <c r="C87" s="219"/>
      <c r="D87" s="219"/>
      <c r="E87" s="219"/>
      <c r="F87" s="219"/>
      <c r="G87" s="219"/>
      <c r="H87" s="219"/>
      <c r="I87" s="219"/>
      <c r="J87" s="243"/>
      <c r="K87" s="244"/>
      <c r="L87" s="245"/>
      <c r="M87" s="70"/>
    </row>
    <row r="88" spans="1:13" ht="60" customHeight="1" x14ac:dyDescent="0.2">
      <c r="A88" s="218" t="s">
        <v>143</v>
      </c>
      <c r="B88" s="336"/>
      <c r="C88" s="336"/>
      <c r="D88" s="336"/>
      <c r="E88" s="336"/>
      <c r="F88" s="336"/>
      <c r="G88" s="336"/>
      <c r="H88" s="336"/>
      <c r="I88" s="337"/>
      <c r="J88" s="243"/>
      <c r="K88" s="244"/>
      <c r="L88" s="245"/>
      <c r="M88" s="70"/>
    </row>
    <row r="89" spans="1:13" ht="39.950000000000003" customHeight="1" x14ac:dyDescent="0.2">
      <c r="A89" s="218" t="s">
        <v>144</v>
      </c>
      <c r="B89" s="219"/>
      <c r="C89" s="219"/>
      <c r="D89" s="219"/>
      <c r="E89" s="219"/>
      <c r="F89" s="219"/>
      <c r="G89" s="219"/>
      <c r="H89" s="219"/>
      <c r="I89" s="219"/>
      <c r="J89" s="243"/>
      <c r="K89" s="244"/>
      <c r="L89" s="245"/>
      <c r="M89" s="70"/>
    </row>
    <row r="90" spans="1:13" ht="87.75" customHeight="1" x14ac:dyDescent="0.2">
      <c r="A90" s="218" t="s">
        <v>152</v>
      </c>
      <c r="B90" s="219"/>
      <c r="C90" s="219"/>
      <c r="D90" s="219"/>
      <c r="E90" s="219"/>
      <c r="F90" s="219"/>
      <c r="G90" s="219"/>
      <c r="H90" s="219"/>
      <c r="I90" s="219"/>
      <c r="J90" s="243"/>
      <c r="K90" s="244"/>
      <c r="L90" s="245"/>
      <c r="M90" s="70"/>
    </row>
    <row r="91" spans="1:13" ht="39.950000000000003" customHeight="1" x14ac:dyDescent="0.2">
      <c r="A91" s="218" t="s">
        <v>153</v>
      </c>
      <c r="B91" s="219"/>
      <c r="C91" s="219"/>
      <c r="D91" s="219"/>
      <c r="E91" s="219"/>
      <c r="F91" s="219"/>
      <c r="G91" s="219"/>
      <c r="H91" s="219"/>
      <c r="I91" s="219"/>
      <c r="J91" s="243"/>
      <c r="K91" s="244"/>
      <c r="L91" s="245"/>
      <c r="M91" s="70"/>
    </row>
    <row r="92" spans="1:13" ht="87.75" customHeight="1" x14ac:dyDescent="0.2">
      <c r="A92" s="218" t="s">
        <v>147</v>
      </c>
      <c r="B92" s="219"/>
      <c r="C92" s="219"/>
      <c r="D92" s="219"/>
      <c r="E92" s="219"/>
      <c r="F92" s="219"/>
      <c r="G92" s="219"/>
      <c r="H92" s="219"/>
      <c r="I92" s="219"/>
      <c r="J92" s="243"/>
      <c r="K92" s="244"/>
      <c r="L92" s="245"/>
      <c r="M92" s="70"/>
    </row>
    <row r="93" spans="1:13" ht="24.95" customHeight="1" x14ac:dyDescent="0.2">
      <c r="A93" s="218" t="s">
        <v>145</v>
      </c>
      <c r="B93" s="219"/>
      <c r="C93" s="219"/>
      <c r="D93" s="219"/>
      <c r="E93" s="219"/>
      <c r="F93" s="219"/>
      <c r="G93" s="219"/>
      <c r="H93" s="219"/>
      <c r="I93" s="219"/>
      <c r="J93" s="243"/>
      <c r="K93" s="244"/>
      <c r="L93" s="245"/>
      <c r="M93" s="70"/>
    </row>
    <row r="94" spans="1:13" s="80" customFormat="1" ht="15" customHeight="1" thickBot="1" x14ac:dyDescent="0.3">
      <c r="A94" s="361"/>
      <c r="B94" s="362"/>
      <c r="C94" s="362"/>
      <c r="D94" s="362"/>
      <c r="E94" s="362"/>
      <c r="F94" s="362"/>
      <c r="G94" s="362"/>
      <c r="H94" s="362"/>
      <c r="I94" s="362"/>
      <c r="J94" s="362"/>
      <c r="K94" s="362"/>
      <c r="L94" s="363"/>
    </row>
    <row r="95" spans="1:13" s="89" customFormat="1" ht="30" customHeight="1" thickBot="1" x14ac:dyDescent="0.35">
      <c r="A95" s="269" t="s">
        <v>76</v>
      </c>
      <c r="B95" s="270"/>
      <c r="C95" s="270"/>
      <c r="D95" s="270"/>
      <c r="E95" s="270"/>
      <c r="F95" s="270"/>
      <c r="G95" s="270"/>
      <c r="H95" s="270"/>
      <c r="I95" s="270"/>
      <c r="J95" s="270"/>
      <c r="K95" s="270"/>
      <c r="L95" s="271"/>
    </row>
    <row r="96" spans="1:13" s="89" customFormat="1" ht="20.100000000000001" customHeight="1" x14ac:dyDescent="0.3">
      <c r="A96" s="55"/>
      <c r="B96" s="5"/>
      <c r="C96" s="5"/>
      <c r="D96" s="5"/>
      <c r="E96" s="5"/>
      <c r="F96" s="5"/>
      <c r="G96" s="5"/>
      <c r="H96" s="5"/>
      <c r="I96" s="5"/>
      <c r="J96" s="5"/>
      <c r="K96" s="5"/>
      <c r="L96" s="91"/>
    </row>
    <row r="97" spans="1:13" ht="20.100000000000001" customHeight="1" x14ac:dyDescent="0.25">
      <c r="A97" s="115" t="s">
        <v>71</v>
      </c>
      <c r="L97" s="91"/>
    </row>
    <row r="98" spans="1:13" ht="20.100000000000001" customHeight="1" x14ac:dyDescent="0.25">
      <c r="A98" s="117" t="s">
        <v>112</v>
      </c>
      <c r="B98" s="332"/>
      <c r="C98" s="333"/>
      <c r="D98" s="333"/>
      <c r="E98" s="334"/>
      <c r="F98" s="181" t="s">
        <v>111</v>
      </c>
      <c r="G98" s="266"/>
      <c r="H98" s="267"/>
      <c r="I98" s="267"/>
      <c r="J98" s="268"/>
      <c r="L98" s="91"/>
    </row>
    <row r="99" spans="1:13" ht="20.100000000000001" customHeight="1" x14ac:dyDescent="0.25">
      <c r="A99" s="116" t="s">
        <v>109</v>
      </c>
      <c r="B99" s="266"/>
      <c r="C99" s="272"/>
      <c r="D99" s="186"/>
      <c r="E99" s="8"/>
      <c r="F99" s="185" t="s">
        <v>110</v>
      </c>
      <c r="G99" s="266"/>
      <c r="H99" s="272"/>
      <c r="I99" s="183"/>
      <c r="J99" s="184"/>
      <c r="L99" s="91"/>
    </row>
    <row r="100" spans="1:13" ht="20.100000000000001" customHeight="1" x14ac:dyDescent="0.25">
      <c r="A100" s="117" t="s">
        <v>113</v>
      </c>
      <c r="B100" s="266"/>
      <c r="C100" s="267"/>
      <c r="D100" s="267"/>
      <c r="E100" s="268"/>
      <c r="F100" s="56"/>
      <c r="H100" s="182"/>
      <c r="I100"/>
      <c r="J100"/>
      <c r="L100" s="91"/>
    </row>
    <row r="101" spans="1:13" s="70" customFormat="1" ht="20.100000000000001" customHeight="1" x14ac:dyDescent="0.2">
      <c r="A101" s="99"/>
      <c r="B101" s="5"/>
      <c r="C101" s="5"/>
      <c r="D101" s="5"/>
      <c r="E101" s="5"/>
      <c r="F101" s="12"/>
      <c r="G101" s="5"/>
      <c r="H101" s="5"/>
      <c r="I101" s="5"/>
      <c r="J101" s="5"/>
      <c r="K101" s="5"/>
      <c r="L101" s="91"/>
      <c r="M101" s="5"/>
    </row>
    <row r="102" spans="1:13" ht="20.100000000000001" customHeight="1" x14ac:dyDescent="0.25">
      <c r="A102" s="115" t="s">
        <v>73</v>
      </c>
      <c r="L102" s="91"/>
    </row>
    <row r="103" spans="1:13" ht="20.100000000000001" customHeight="1" x14ac:dyDescent="0.25">
      <c r="A103" s="117" t="s">
        <v>112</v>
      </c>
      <c r="B103" s="332"/>
      <c r="C103" s="333"/>
      <c r="D103" s="333"/>
      <c r="E103" s="334"/>
      <c r="F103" s="181" t="s">
        <v>70</v>
      </c>
      <c r="G103" s="266"/>
      <c r="H103" s="267"/>
      <c r="I103" s="267"/>
      <c r="J103" s="268"/>
      <c r="L103" s="91"/>
    </row>
    <row r="104" spans="1:13" ht="20.100000000000001" customHeight="1" x14ac:dyDescent="0.25">
      <c r="A104" s="116" t="s">
        <v>109</v>
      </c>
      <c r="B104" s="266"/>
      <c r="C104" s="272"/>
      <c r="D104" s="186"/>
      <c r="E104" s="8"/>
      <c r="F104" s="185" t="s">
        <v>110</v>
      </c>
      <c r="G104" s="266"/>
      <c r="H104" s="272"/>
      <c r="I104" s="183"/>
      <c r="J104" s="184"/>
      <c r="L104" s="91"/>
    </row>
    <row r="105" spans="1:13" ht="20.100000000000001" customHeight="1" x14ac:dyDescent="0.25">
      <c r="A105" s="117" t="s">
        <v>113</v>
      </c>
      <c r="B105" s="266"/>
      <c r="C105" s="267"/>
      <c r="D105" s="267"/>
      <c r="E105" s="268"/>
      <c r="F105" s="56"/>
      <c r="H105" s="182"/>
      <c r="I105"/>
      <c r="J105"/>
      <c r="L105" s="91"/>
    </row>
    <row r="106" spans="1:13" s="70" customFormat="1" ht="20.100000000000001" customHeight="1" x14ac:dyDescent="0.2">
      <c r="A106" s="99"/>
      <c r="B106" s="5"/>
      <c r="C106" s="5"/>
      <c r="D106" s="5"/>
      <c r="E106" s="5"/>
      <c r="F106" s="12"/>
      <c r="G106" s="5"/>
      <c r="H106" s="5"/>
      <c r="I106" s="5"/>
      <c r="J106" s="5"/>
      <c r="K106" s="5"/>
      <c r="L106" s="91"/>
      <c r="M106" s="5"/>
    </row>
    <row r="107" spans="1:13" ht="20.100000000000001" customHeight="1" x14ac:dyDescent="0.25">
      <c r="A107" s="115" t="s">
        <v>75</v>
      </c>
      <c r="L107" s="91"/>
    </row>
    <row r="108" spans="1:13" ht="20.100000000000001" customHeight="1" x14ac:dyDescent="0.25">
      <c r="A108" s="117" t="s">
        <v>112</v>
      </c>
      <c r="B108" s="332"/>
      <c r="C108" s="333"/>
      <c r="D108" s="333"/>
      <c r="E108" s="334"/>
      <c r="F108" s="181" t="s">
        <v>111</v>
      </c>
      <c r="G108" s="266"/>
      <c r="H108" s="267"/>
      <c r="I108" s="267"/>
      <c r="J108" s="268"/>
      <c r="L108" s="91"/>
    </row>
    <row r="109" spans="1:13" ht="20.100000000000001" customHeight="1" x14ac:dyDescent="0.25">
      <c r="A109" s="116" t="s">
        <v>109</v>
      </c>
      <c r="B109" s="266"/>
      <c r="C109" s="272"/>
      <c r="D109" s="186"/>
      <c r="E109" s="8"/>
      <c r="F109" s="185" t="s">
        <v>110</v>
      </c>
      <c r="G109" s="266"/>
      <c r="H109" s="272"/>
      <c r="I109" s="183"/>
      <c r="J109" s="184"/>
      <c r="L109" s="91"/>
    </row>
    <row r="110" spans="1:13" ht="20.100000000000001" customHeight="1" x14ac:dyDescent="0.25">
      <c r="A110" s="117" t="s">
        <v>113</v>
      </c>
      <c r="B110" s="266"/>
      <c r="C110" s="267"/>
      <c r="D110" s="267"/>
      <c r="E110" s="268"/>
      <c r="F110" s="56"/>
      <c r="H110" s="182"/>
      <c r="I110"/>
      <c r="J110"/>
      <c r="L110" s="91"/>
    </row>
    <row r="111" spans="1:13" s="70" customFormat="1" ht="20.100000000000001" customHeight="1" x14ac:dyDescent="0.2">
      <c r="A111" s="99"/>
      <c r="B111" s="5"/>
      <c r="C111" s="5"/>
      <c r="D111" s="5"/>
      <c r="E111" s="5"/>
      <c r="F111" s="12"/>
      <c r="G111" s="5"/>
      <c r="H111" s="5"/>
      <c r="I111" s="5"/>
      <c r="J111" s="5"/>
      <c r="K111" s="5"/>
      <c r="L111" s="91"/>
      <c r="M111" s="5"/>
    </row>
    <row r="112" spans="1:13" ht="20.100000000000001" customHeight="1" x14ac:dyDescent="0.25">
      <c r="A112" s="115" t="s">
        <v>74</v>
      </c>
      <c r="L112" s="91"/>
    </row>
    <row r="113" spans="1:13" ht="20.100000000000001" customHeight="1" x14ac:dyDescent="0.25">
      <c r="A113" s="117" t="s">
        <v>112</v>
      </c>
      <c r="B113" s="332"/>
      <c r="C113" s="333"/>
      <c r="D113" s="333"/>
      <c r="E113" s="334"/>
      <c r="F113" s="181" t="s">
        <v>111</v>
      </c>
      <c r="G113" s="266"/>
      <c r="H113" s="267"/>
      <c r="I113" s="267"/>
      <c r="J113" s="268"/>
      <c r="L113" s="91"/>
    </row>
    <row r="114" spans="1:13" ht="20.100000000000001" customHeight="1" x14ac:dyDescent="0.25">
      <c r="A114" s="116" t="s">
        <v>109</v>
      </c>
      <c r="B114" s="266"/>
      <c r="C114" s="272"/>
      <c r="D114" s="186"/>
      <c r="E114" s="8"/>
      <c r="F114" s="185" t="s">
        <v>110</v>
      </c>
      <c r="G114" s="266"/>
      <c r="H114" s="272"/>
      <c r="I114" s="183"/>
      <c r="J114" s="184"/>
      <c r="L114" s="91"/>
    </row>
    <row r="115" spans="1:13" ht="20.100000000000001" customHeight="1" x14ac:dyDescent="0.25">
      <c r="A115" s="117" t="s">
        <v>113</v>
      </c>
      <c r="B115" s="266"/>
      <c r="C115" s="267"/>
      <c r="D115" s="267"/>
      <c r="E115" s="268"/>
      <c r="F115" s="56"/>
      <c r="H115" s="182"/>
      <c r="I115"/>
      <c r="J115"/>
      <c r="L115" s="91"/>
    </row>
    <row r="116" spans="1:13" ht="20.100000000000001" customHeight="1" thickBot="1" x14ac:dyDescent="0.25">
      <c r="A116" s="99"/>
      <c r="F116" s="12"/>
      <c r="K116" s="13"/>
      <c r="L116" s="97"/>
      <c r="M116" s="70"/>
    </row>
    <row r="117" spans="1:13" s="89" customFormat="1" ht="30" customHeight="1" thickBot="1" x14ac:dyDescent="0.35">
      <c r="A117" s="269" t="s">
        <v>72</v>
      </c>
      <c r="B117" s="270"/>
      <c r="C117" s="270"/>
      <c r="D117" s="270"/>
      <c r="E117" s="270"/>
      <c r="F117" s="270"/>
      <c r="G117" s="270"/>
      <c r="H117" s="270"/>
      <c r="I117" s="270"/>
      <c r="J117" s="270"/>
      <c r="K117" s="270"/>
      <c r="L117" s="271"/>
    </row>
    <row r="118" spans="1:13" ht="20.100000000000001" customHeight="1" x14ac:dyDescent="0.2">
      <c r="A118" s="351" t="s">
        <v>69</v>
      </c>
      <c r="B118" s="352"/>
      <c r="C118" s="352"/>
      <c r="D118" s="352"/>
      <c r="E118" s="352"/>
      <c r="F118" s="352"/>
      <c r="G118" s="352"/>
      <c r="H118" s="352"/>
      <c r="I118" s="352"/>
      <c r="J118" s="352"/>
      <c r="K118" s="352"/>
      <c r="L118" s="353"/>
    </row>
    <row r="119" spans="1:13" ht="20.100000000000001" customHeight="1" x14ac:dyDescent="0.2">
      <c r="A119" s="354"/>
      <c r="B119" s="355"/>
      <c r="C119" s="355"/>
      <c r="D119" s="355"/>
      <c r="E119" s="355"/>
      <c r="F119" s="355"/>
      <c r="G119" s="355"/>
      <c r="H119" s="355"/>
      <c r="I119" s="355"/>
      <c r="J119" s="355"/>
      <c r="K119" s="355"/>
      <c r="L119" s="356"/>
    </row>
    <row r="120" spans="1:13" ht="35.1" customHeight="1" x14ac:dyDescent="0.2">
      <c r="A120" s="55"/>
      <c r="L120" s="91"/>
    </row>
    <row r="121" spans="1:13" ht="20.100000000000001" customHeight="1" x14ac:dyDescent="0.25">
      <c r="A121" s="117" t="s">
        <v>35</v>
      </c>
      <c r="B121" s="266"/>
      <c r="C121" s="267"/>
      <c r="D121" s="267"/>
      <c r="E121" s="268"/>
      <c r="F121" s="181" t="s">
        <v>36</v>
      </c>
      <c r="G121" s="266"/>
      <c r="H121" s="267"/>
      <c r="I121" s="267"/>
      <c r="J121" s="268"/>
      <c r="L121" s="91"/>
    </row>
    <row r="122" spans="1:13" ht="35.1" customHeight="1" thickBot="1" x14ac:dyDescent="0.3">
      <c r="A122" s="118"/>
      <c r="B122" s="13"/>
      <c r="C122" s="13"/>
      <c r="D122" s="13"/>
      <c r="E122" s="13"/>
      <c r="F122" s="119"/>
      <c r="G122" s="13"/>
      <c r="H122" s="13"/>
      <c r="I122" s="13"/>
      <c r="J122" s="13"/>
      <c r="K122" s="13"/>
      <c r="L122" s="97"/>
      <c r="M122" s="70"/>
    </row>
    <row r="123" spans="1:13" ht="20.100000000000001" customHeight="1" x14ac:dyDescent="0.2">
      <c r="A123" s="55"/>
      <c r="L123" s="91"/>
    </row>
    <row r="124" spans="1:13" ht="20.100000000000001" customHeight="1" x14ac:dyDescent="0.2">
      <c r="A124" s="340" t="s">
        <v>99</v>
      </c>
      <c r="B124" s="341"/>
      <c r="C124" s="341"/>
      <c r="D124" s="341"/>
      <c r="E124" s="341"/>
      <c r="F124" s="341"/>
      <c r="G124" s="341"/>
      <c r="H124" s="341"/>
      <c r="I124" s="341"/>
      <c r="J124" s="341"/>
      <c r="K124" s="341"/>
      <c r="L124" s="342"/>
    </row>
    <row r="125" spans="1:13" ht="20.100000000000001" customHeight="1" x14ac:dyDescent="0.25">
      <c r="A125" s="338" t="s">
        <v>100</v>
      </c>
      <c r="B125" s="343"/>
      <c r="C125" s="343"/>
      <c r="D125" s="343"/>
      <c r="E125" s="343"/>
      <c r="F125" s="343"/>
      <c r="G125" s="343"/>
      <c r="H125" s="343"/>
      <c r="I125" s="343"/>
      <c r="J125" s="343"/>
      <c r="K125" s="343"/>
      <c r="L125" s="344"/>
    </row>
    <row r="126" spans="1:13" ht="20.100000000000001" customHeight="1" x14ac:dyDescent="0.25">
      <c r="A126" s="338" t="s">
        <v>131</v>
      </c>
      <c r="B126" s="233"/>
      <c r="C126" s="233"/>
      <c r="D126" s="233"/>
      <c r="E126" s="233"/>
      <c r="F126" s="233"/>
      <c r="G126" s="233"/>
      <c r="H126" s="233"/>
      <c r="I126" s="233"/>
      <c r="J126" s="233"/>
      <c r="K126" s="233"/>
      <c r="L126" s="339"/>
    </row>
    <row r="127" spans="1:13" ht="20.100000000000001" customHeight="1" x14ac:dyDescent="0.25">
      <c r="A127" s="338" t="s">
        <v>101</v>
      </c>
      <c r="B127" s="233"/>
      <c r="C127" s="233"/>
      <c r="D127" s="233"/>
      <c r="E127" s="233"/>
      <c r="F127" s="233"/>
      <c r="G127" s="233"/>
      <c r="H127" s="233"/>
      <c r="I127" s="233"/>
      <c r="J127" s="233"/>
      <c r="K127" s="233"/>
      <c r="L127" s="339"/>
    </row>
    <row r="128" spans="1:13" ht="20.100000000000001" customHeight="1" thickBot="1" x14ac:dyDescent="0.25">
      <c r="A128" s="114"/>
      <c r="B128" s="13"/>
      <c r="C128" s="13"/>
      <c r="D128" s="13"/>
      <c r="E128" s="13"/>
      <c r="F128" s="13"/>
      <c r="G128" s="13"/>
      <c r="H128" s="13"/>
      <c r="I128" s="13"/>
      <c r="J128" s="13"/>
      <c r="K128" s="13"/>
      <c r="L128" s="97"/>
    </row>
    <row r="129" spans="1:6" ht="20.100000000000001" customHeight="1" x14ac:dyDescent="0.2"/>
    <row r="130" spans="1:6" ht="20.100000000000001" customHeight="1" x14ac:dyDescent="0.2"/>
    <row r="134" spans="1:6" ht="15" hidden="1" x14ac:dyDescent="0.2">
      <c r="A134" s="71"/>
      <c r="B134" s="71"/>
      <c r="D134" s="106"/>
      <c r="F134" s="73"/>
    </row>
    <row r="135" spans="1:6" ht="18" hidden="1" x14ac:dyDescent="0.25">
      <c r="A135" s="73"/>
      <c r="B135" s="73"/>
      <c r="D135" s="105"/>
      <c r="F135" s="82"/>
    </row>
    <row r="136" spans="1:6" ht="18" hidden="1" x14ac:dyDescent="0.25">
      <c r="A136" s="73"/>
      <c r="B136" s="73"/>
      <c r="D136" s="79"/>
      <c r="F136" s="82"/>
    </row>
    <row r="137" spans="1:6" ht="18" hidden="1" x14ac:dyDescent="0.25">
      <c r="A137" s="75"/>
      <c r="B137" s="73"/>
      <c r="D137" s="79"/>
      <c r="F137" s="82"/>
    </row>
    <row r="138" spans="1:6" ht="18" hidden="1" x14ac:dyDescent="0.25">
      <c r="A138" s="73"/>
      <c r="B138" s="73"/>
      <c r="D138" s="79"/>
      <c r="F138" s="82"/>
    </row>
    <row r="139" spans="1:6" ht="18" hidden="1" x14ac:dyDescent="0.25">
      <c r="A139" s="73"/>
      <c r="D139"/>
      <c r="F139" s="82"/>
    </row>
    <row r="140" spans="1:6" ht="18" hidden="1" x14ac:dyDescent="0.25">
      <c r="A140" s="73"/>
      <c r="F140" s="82"/>
    </row>
    <row r="141" spans="1:6" hidden="1" x14ac:dyDescent="0.2">
      <c r="A141" s="73"/>
    </row>
    <row r="142" spans="1:6" hidden="1" x14ac:dyDescent="0.2">
      <c r="A142" s="73"/>
    </row>
    <row r="143" spans="1:6" hidden="1" x14ac:dyDescent="0.2">
      <c r="A143" s="73"/>
    </row>
    <row r="144" spans="1:6" hidden="1" x14ac:dyDescent="0.2">
      <c r="A144" s="73"/>
    </row>
    <row r="145" spans="1:1" hidden="1" x14ac:dyDescent="0.2">
      <c r="A145" s="76"/>
    </row>
  </sheetData>
  <sheetProtection algorithmName="SHA-512" hashValue="bkOoT0PevGCZjCTpEee1etD/69wHb5F95y9KE+YhU34k0MlnTn8qUrj/db+GHdFw+mRYa2yowr5YOd4tgp8yOA==" saltValue="7GtHiwsZX7hlMuVWX5Wf0w==" spinCount="100000" sheet="1" objects="1" scenarios="1"/>
  <dataConsolidate/>
  <mergeCells count="132">
    <mergeCell ref="A6:L6"/>
    <mergeCell ref="A7:L7"/>
    <mergeCell ref="A80:I80"/>
    <mergeCell ref="B99:C99"/>
    <mergeCell ref="G99:H99"/>
    <mergeCell ref="B104:C104"/>
    <mergeCell ref="G104:H104"/>
    <mergeCell ref="B109:C109"/>
    <mergeCell ref="G109:H109"/>
    <mergeCell ref="H37:K37"/>
    <mergeCell ref="I47:K47"/>
    <mergeCell ref="H38:K38"/>
    <mergeCell ref="H17:K17"/>
    <mergeCell ref="H18:K18"/>
    <mergeCell ref="A81:L81"/>
    <mergeCell ref="A78:I78"/>
    <mergeCell ref="A79:I79"/>
    <mergeCell ref="J79:J80"/>
    <mergeCell ref="A13:L13"/>
    <mergeCell ref="A14:L14"/>
    <mergeCell ref="E19:K19"/>
    <mergeCell ref="C18:G18"/>
    <mergeCell ref="I41:K41"/>
    <mergeCell ref="A9:L9"/>
    <mergeCell ref="A127:L127"/>
    <mergeCell ref="A126:L126"/>
    <mergeCell ref="A124:L124"/>
    <mergeCell ref="A125:L125"/>
    <mergeCell ref="A65:I65"/>
    <mergeCell ref="J84:L84"/>
    <mergeCell ref="J82:L82"/>
    <mergeCell ref="J93:L93"/>
    <mergeCell ref="A75:L75"/>
    <mergeCell ref="A118:L119"/>
    <mergeCell ref="A76:L76"/>
    <mergeCell ref="A77:L77"/>
    <mergeCell ref="B110:E110"/>
    <mergeCell ref="G103:J103"/>
    <mergeCell ref="L79:L80"/>
    <mergeCell ref="A82:I82"/>
    <mergeCell ref="A94:L94"/>
    <mergeCell ref="K79:K80"/>
    <mergeCell ref="A86:I86"/>
    <mergeCell ref="B121:E121"/>
    <mergeCell ref="G121:J121"/>
    <mergeCell ref="B103:E103"/>
    <mergeCell ref="B98:E98"/>
    <mergeCell ref="G98:J98"/>
    <mergeCell ref="A117:L117"/>
    <mergeCell ref="A64:L64"/>
    <mergeCell ref="A66:I66"/>
    <mergeCell ref="A68:I68"/>
    <mergeCell ref="A69:I69"/>
    <mergeCell ref="I39:K39"/>
    <mergeCell ref="I40:K40"/>
    <mergeCell ref="I48:K48"/>
    <mergeCell ref="A83:I83"/>
    <mergeCell ref="A85:I85"/>
    <mergeCell ref="A93:I93"/>
    <mergeCell ref="A84:I84"/>
    <mergeCell ref="A61:L61"/>
    <mergeCell ref="A60:L60"/>
    <mergeCell ref="B108:E108"/>
    <mergeCell ref="G108:J108"/>
    <mergeCell ref="B105:E105"/>
    <mergeCell ref="A74:I74"/>
    <mergeCell ref="A57:L57"/>
    <mergeCell ref="B100:E100"/>
    <mergeCell ref="A88:I88"/>
    <mergeCell ref="A91:I91"/>
    <mergeCell ref="B115:E115"/>
    <mergeCell ref="B113:E113"/>
    <mergeCell ref="A18:B18"/>
    <mergeCell ref="A11:L11"/>
    <mergeCell ref="A32:L32"/>
    <mergeCell ref="A10:L10"/>
    <mergeCell ref="A12:L12"/>
    <mergeCell ref="C17:G17"/>
    <mergeCell ref="F54:G54"/>
    <mergeCell ref="N42:O42"/>
    <mergeCell ref="I43:K43"/>
    <mergeCell ref="A30:L30"/>
    <mergeCell ref="F37:G38"/>
    <mergeCell ref="I42:K42"/>
    <mergeCell ref="D37:E38"/>
    <mergeCell ref="A36:K36"/>
    <mergeCell ref="A20:K20"/>
    <mergeCell ref="A15:L15"/>
    <mergeCell ref="A31:L31"/>
    <mergeCell ref="A34:K34"/>
    <mergeCell ref="A17:B17"/>
    <mergeCell ref="A47:A49"/>
    <mergeCell ref="A22:L22"/>
    <mergeCell ref="A23:L23"/>
    <mergeCell ref="A52:G52"/>
    <mergeCell ref="A26:L26"/>
    <mergeCell ref="G113:J113"/>
    <mergeCell ref="A95:L95"/>
    <mergeCell ref="B114:C114"/>
    <mergeCell ref="A92:I92"/>
    <mergeCell ref="J88:L88"/>
    <mergeCell ref="J91:L91"/>
    <mergeCell ref="J92:L92"/>
    <mergeCell ref="G114:H114"/>
    <mergeCell ref="A89:I89"/>
    <mergeCell ref="J89:L89"/>
    <mergeCell ref="A90:I90"/>
    <mergeCell ref="J90:L90"/>
    <mergeCell ref="A87:I87"/>
    <mergeCell ref="I24:J24"/>
    <mergeCell ref="K24:L24"/>
    <mergeCell ref="I25:J25"/>
    <mergeCell ref="K25:L25"/>
    <mergeCell ref="A27:L28"/>
    <mergeCell ref="H56:K56"/>
    <mergeCell ref="B56:E56"/>
    <mergeCell ref="F56:G56"/>
    <mergeCell ref="A39:A44"/>
    <mergeCell ref="A33:L33"/>
    <mergeCell ref="J83:L83"/>
    <mergeCell ref="J85:L85"/>
    <mergeCell ref="A70:I70"/>
    <mergeCell ref="A72:I72"/>
    <mergeCell ref="A73:I73"/>
    <mergeCell ref="A67:L67"/>
    <mergeCell ref="A71:L71"/>
    <mergeCell ref="J87:L87"/>
    <mergeCell ref="A62:I62"/>
    <mergeCell ref="I49:K49"/>
    <mergeCell ref="I50:K50"/>
    <mergeCell ref="I44:K44"/>
    <mergeCell ref="A63:I63"/>
  </mergeCells>
  <phoneticPr fontId="2" type="noConversion"/>
  <conditionalFormatting sqref="F54">
    <cfRule type="cellIs" dxfId="1" priority="1" stopIfTrue="1" operator="equal">
      <formula>#DIV/0!</formula>
    </cfRule>
  </conditionalFormatting>
  <printOptions horizontalCentered="1"/>
  <pageMargins left="0.51181102362204722" right="0.51181102362204722" top="0.74803149606299213" bottom="0.74803149606299213" header="0.23622047244094491" footer="0.23622047244094491"/>
  <pageSetup scale="60" orientation="portrait" r:id="rId1"/>
  <headerFooter alignWithMargins="0">
    <oddHeader>&amp;C&amp;"Arial,Gras"&amp;12Cité de Dorval&amp;"Arial,Normal"&amp;10
Formulaire de rétention des eaux pluviales à joindre à toute demande de permis de construction</oddHeader>
    <oddFooter>&amp;LFREP - Formulaire
10 juin 2024&amp;RPage &amp;"Arial,Gras"&amp;P&amp;"Arial,Normal" de &amp;"Arial,Gras"&amp;N</oddFooter>
  </headerFooter>
  <rowBreaks count="4" manualBreakCount="4">
    <brk id="31" max="14" man="1"/>
    <brk id="59" max="14" man="1"/>
    <brk id="75" max="14" man="1"/>
    <brk id="94" max="14" man="1"/>
  </rowBreaks>
  <cellWatches>
    <cellWatch r="N53"/>
  </cellWatches>
  <drawing r:id="rId2"/>
  <legacyDrawing r:id="rId3"/>
  <mc:AlternateContent xmlns:mc="http://schemas.openxmlformats.org/markup-compatibility/2006">
    <mc:Choice Requires="x14">
      <controls>
        <mc:AlternateContent xmlns:mc="http://schemas.openxmlformats.org/markup-compatibility/2006">
          <mc:Choice Requires="x14">
            <control shapeId="3319" r:id="rId4" name="Check Box 247">
              <controlPr defaultSize="0" autoFill="0" autoLine="0" autoPict="0">
                <anchor moveWithCells="1">
                  <from>
                    <xdr:col>11</xdr:col>
                    <xdr:colOff>180975</xdr:colOff>
                    <xdr:row>62</xdr:row>
                    <xdr:rowOff>38100</xdr:rowOff>
                  </from>
                  <to>
                    <xdr:col>11</xdr:col>
                    <xdr:colOff>485775</xdr:colOff>
                    <xdr:row>62</xdr:row>
                    <xdr:rowOff>466725</xdr:rowOff>
                  </to>
                </anchor>
              </controlPr>
            </control>
          </mc:Choice>
        </mc:AlternateContent>
        <mc:AlternateContent xmlns:mc="http://schemas.openxmlformats.org/markup-compatibility/2006">
          <mc:Choice Requires="x14">
            <control shapeId="3330" r:id="rId5" name="Check Box 258">
              <controlPr defaultSize="0" autoFill="0" autoLine="0" autoPict="0">
                <anchor moveWithCells="1">
                  <from>
                    <xdr:col>11</xdr:col>
                    <xdr:colOff>190500</xdr:colOff>
                    <xdr:row>65</xdr:row>
                    <xdr:rowOff>66675</xdr:rowOff>
                  </from>
                  <to>
                    <xdr:col>11</xdr:col>
                    <xdr:colOff>495300</xdr:colOff>
                    <xdr:row>65</xdr:row>
                    <xdr:rowOff>476250</xdr:rowOff>
                  </to>
                </anchor>
              </controlPr>
            </control>
          </mc:Choice>
        </mc:AlternateContent>
        <mc:AlternateContent xmlns:mc="http://schemas.openxmlformats.org/markup-compatibility/2006">
          <mc:Choice Requires="x14">
            <control shapeId="3338" r:id="rId6" name="Check Box 266">
              <controlPr defaultSize="0" autoFill="0" autoLine="0" autoPict="0">
                <anchor moveWithCells="1">
                  <from>
                    <xdr:col>11</xdr:col>
                    <xdr:colOff>180975</xdr:colOff>
                    <xdr:row>69</xdr:row>
                    <xdr:rowOff>152400</xdr:rowOff>
                  </from>
                  <to>
                    <xdr:col>11</xdr:col>
                    <xdr:colOff>485775</xdr:colOff>
                    <xdr:row>69</xdr:row>
                    <xdr:rowOff>371475</xdr:rowOff>
                  </to>
                </anchor>
              </controlPr>
            </control>
          </mc:Choice>
        </mc:AlternateContent>
        <mc:AlternateContent xmlns:mc="http://schemas.openxmlformats.org/markup-compatibility/2006">
          <mc:Choice Requires="x14">
            <control shapeId="3414" r:id="rId7" name="Check Box 342">
              <controlPr defaultSize="0" autoFill="0" autoLine="0" autoPict="0">
                <anchor moveWithCells="1">
                  <from>
                    <xdr:col>11</xdr:col>
                    <xdr:colOff>180975</xdr:colOff>
                    <xdr:row>68</xdr:row>
                    <xdr:rowOff>66675</xdr:rowOff>
                  </from>
                  <to>
                    <xdr:col>11</xdr:col>
                    <xdr:colOff>485775</xdr:colOff>
                    <xdr:row>68</xdr:row>
                    <xdr:rowOff>485775</xdr:rowOff>
                  </to>
                </anchor>
              </controlPr>
            </control>
          </mc:Choice>
        </mc:AlternateContent>
        <mc:AlternateContent xmlns:mc="http://schemas.openxmlformats.org/markup-compatibility/2006">
          <mc:Choice Requires="x14">
            <control shapeId="3421" r:id="rId8" name="Group Box 349">
              <controlPr defaultSize="0" print="0" autoFill="0" autoPict="0">
                <anchor moveWithCells="1">
                  <from>
                    <xdr:col>9</xdr:col>
                    <xdr:colOff>0</xdr:colOff>
                    <xdr:row>62</xdr:row>
                    <xdr:rowOff>0</xdr:rowOff>
                  </from>
                  <to>
                    <xdr:col>12</xdr:col>
                    <xdr:colOff>0</xdr:colOff>
                    <xdr:row>63</xdr:row>
                    <xdr:rowOff>0</xdr:rowOff>
                  </to>
                </anchor>
              </controlPr>
            </control>
          </mc:Choice>
        </mc:AlternateContent>
        <mc:AlternateContent xmlns:mc="http://schemas.openxmlformats.org/markup-compatibility/2006">
          <mc:Choice Requires="x14">
            <control shapeId="3426" r:id="rId9" name="Group Box 354">
              <controlPr defaultSize="0" print="0" autoFill="0" autoPict="0">
                <anchor moveWithCells="1">
                  <from>
                    <xdr:col>9</xdr:col>
                    <xdr:colOff>0</xdr:colOff>
                    <xdr:row>65</xdr:row>
                    <xdr:rowOff>0</xdr:rowOff>
                  </from>
                  <to>
                    <xdr:col>12</xdr:col>
                    <xdr:colOff>0</xdr:colOff>
                    <xdr:row>66</xdr:row>
                    <xdr:rowOff>0</xdr:rowOff>
                  </to>
                </anchor>
              </controlPr>
            </control>
          </mc:Choice>
        </mc:AlternateContent>
        <mc:AlternateContent xmlns:mc="http://schemas.openxmlformats.org/markup-compatibility/2006">
          <mc:Choice Requires="x14">
            <control shapeId="3433" r:id="rId10" name="Group Box 361">
              <controlPr defaultSize="0" print="0" autoFill="0" autoPict="0">
                <anchor moveWithCells="1">
                  <from>
                    <xdr:col>9</xdr:col>
                    <xdr:colOff>0</xdr:colOff>
                    <xdr:row>69</xdr:row>
                    <xdr:rowOff>0</xdr:rowOff>
                  </from>
                  <to>
                    <xdr:col>12</xdr:col>
                    <xdr:colOff>0</xdr:colOff>
                    <xdr:row>70</xdr:row>
                    <xdr:rowOff>0</xdr:rowOff>
                  </to>
                </anchor>
              </controlPr>
            </control>
          </mc:Choice>
        </mc:AlternateContent>
        <mc:AlternateContent xmlns:mc="http://schemas.openxmlformats.org/markup-compatibility/2006">
          <mc:Choice Requires="x14">
            <control shapeId="3436" r:id="rId11" name="Group Box 364">
              <controlPr defaultSize="0" print="0" autoFill="0" autoPict="0">
                <anchor moveWithCells="1">
                  <from>
                    <xdr:col>9</xdr:col>
                    <xdr:colOff>0</xdr:colOff>
                    <xdr:row>72</xdr:row>
                    <xdr:rowOff>0</xdr:rowOff>
                  </from>
                  <to>
                    <xdr:col>12</xdr:col>
                    <xdr:colOff>0</xdr:colOff>
                    <xdr:row>73</xdr:row>
                    <xdr:rowOff>0</xdr:rowOff>
                  </to>
                </anchor>
              </controlPr>
            </control>
          </mc:Choice>
        </mc:AlternateContent>
        <mc:AlternateContent xmlns:mc="http://schemas.openxmlformats.org/markup-compatibility/2006">
          <mc:Choice Requires="x14">
            <control shapeId="3437" r:id="rId12" name="Group Box 365">
              <controlPr defaultSize="0" print="0" autoFill="0" autoPict="0">
                <anchor moveWithCells="1">
                  <from>
                    <xdr:col>9</xdr:col>
                    <xdr:colOff>0</xdr:colOff>
                    <xdr:row>73</xdr:row>
                    <xdr:rowOff>0</xdr:rowOff>
                  </from>
                  <to>
                    <xdr:col>11</xdr:col>
                    <xdr:colOff>590550</xdr:colOff>
                    <xdr:row>74</xdr:row>
                    <xdr:rowOff>0</xdr:rowOff>
                  </to>
                </anchor>
              </controlPr>
            </control>
          </mc:Choice>
        </mc:AlternateContent>
        <mc:AlternateContent xmlns:mc="http://schemas.openxmlformats.org/markup-compatibility/2006">
          <mc:Choice Requires="x14">
            <control shapeId="3509" r:id="rId13" name="Group Box 437">
              <controlPr defaultSize="0" print="0" autoFill="0" autoPict="0">
                <anchor moveWithCells="1">
                  <from>
                    <xdr:col>9</xdr:col>
                    <xdr:colOff>0</xdr:colOff>
                    <xdr:row>78</xdr:row>
                    <xdr:rowOff>0</xdr:rowOff>
                  </from>
                  <to>
                    <xdr:col>12</xdr:col>
                    <xdr:colOff>0</xdr:colOff>
                    <xdr:row>80</xdr:row>
                    <xdr:rowOff>0</xdr:rowOff>
                  </to>
                </anchor>
              </controlPr>
            </control>
          </mc:Choice>
        </mc:AlternateContent>
        <mc:AlternateContent xmlns:mc="http://schemas.openxmlformats.org/markup-compatibility/2006">
          <mc:Choice Requires="x14">
            <control shapeId="3511" r:id="rId14" name="Group Box 439">
              <controlPr defaultSize="0" print="0" autoFill="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3515" r:id="rId15" name="Option Button 443">
              <controlPr defaultSize="0" autoFill="0" autoLine="0" autoPict="0">
                <anchor moveWithCells="1">
                  <from>
                    <xdr:col>9</xdr:col>
                    <xdr:colOff>47625</xdr:colOff>
                    <xdr:row>72</xdr:row>
                    <xdr:rowOff>85725</xdr:rowOff>
                  </from>
                  <to>
                    <xdr:col>10</xdr:col>
                    <xdr:colOff>38100</xdr:colOff>
                    <xdr:row>72</xdr:row>
                    <xdr:rowOff>933450</xdr:rowOff>
                  </to>
                </anchor>
              </controlPr>
            </control>
          </mc:Choice>
        </mc:AlternateContent>
        <mc:AlternateContent xmlns:mc="http://schemas.openxmlformats.org/markup-compatibility/2006">
          <mc:Choice Requires="x14">
            <control shapeId="3518" r:id="rId16" name="Option Button 446">
              <controlPr defaultSize="0" autoFill="0" autoLine="0" autoPict="0">
                <anchor moveWithCells="1">
                  <from>
                    <xdr:col>10</xdr:col>
                    <xdr:colOff>47625</xdr:colOff>
                    <xdr:row>73</xdr:row>
                    <xdr:rowOff>47625</xdr:rowOff>
                  </from>
                  <to>
                    <xdr:col>11</xdr:col>
                    <xdr:colOff>38100</xdr:colOff>
                    <xdr:row>73</xdr:row>
                    <xdr:rowOff>876300</xdr:rowOff>
                  </to>
                </anchor>
              </controlPr>
            </control>
          </mc:Choice>
        </mc:AlternateContent>
        <mc:AlternateContent xmlns:mc="http://schemas.openxmlformats.org/markup-compatibility/2006">
          <mc:Choice Requires="x14">
            <control shapeId="3520" r:id="rId17" name="Option Button 448">
              <controlPr defaultSize="0" autoFill="0" autoLine="0" autoPict="0">
                <anchor moveWithCells="1">
                  <from>
                    <xdr:col>10</xdr:col>
                    <xdr:colOff>47625</xdr:colOff>
                    <xdr:row>68</xdr:row>
                    <xdr:rowOff>9525</xdr:rowOff>
                  </from>
                  <to>
                    <xdr:col>11</xdr:col>
                    <xdr:colOff>38100</xdr:colOff>
                    <xdr:row>68</xdr:row>
                    <xdr:rowOff>495300</xdr:rowOff>
                  </to>
                </anchor>
              </controlPr>
            </control>
          </mc:Choice>
        </mc:AlternateContent>
        <mc:AlternateContent xmlns:mc="http://schemas.openxmlformats.org/markup-compatibility/2006">
          <mc:Choice Requires="x14">
            <control shapeId="3524" r:id="rId18" name="Option Button 452">
              <controlPr defaultSize="0" autoFill="0" autoLine="0" autoPict="0">
                <anchor moveWithCells="1">
                  <from>
                    <xdr:col>10</xdr:col>
                    <xdr:colOff>47625</xdr:colOff>
                    <xdr:row>78</xdr:row>
                    <xdr:rowOff>9525</xdr:rowOff>
                  </from>
                  <to>
                    <xdr:col>11</xdr:col>
                    <xdr:colOff>38100</xdr:colOff>
                    <xdr:row>79</xdr:row>
                    <xdr:rowOff>0</xdr:rowOff>
                  </to>
                </anchor>
              </controlPr>
            </control>
          </mc:Choice>
        </mc:AlternateContent>
        <mc:AlternateContent xmlns:mc="http://schemas.openxmlformats.org/markup-compatibility/2006">
          <mc:Choice Requires="x14">
            <control shapeId="3528" r:id="rId19" name="Option Button 456">
              <controlPr defaultSize="0" autoFill="0" autoLine="0" autoPict="0">
                <anchor moveWithCells="1">
                  <from>
                    <xdr:col>9</xdr:col>
                    <xdr:colOff>47625</xdr:colOff>
                    <xdr:row>78</xdr:row>
                    <xdr:rowOff>9525</xdr:rowOff>
                  </from>
                  <to>
                    <xdr:col>10</xdr:col>
                    <xdr:colOff>38100</xdr:colOff>
                    <xdr:row>79</xdr:row>
                    <xdr:rowOff>0</xdr:rowOff>
                  </to>
                </anchor>
              </controlPr>
            </control>
          </mc:Choice>
        </mc:AlternateContent>
        <mc:AlternateContent xmlns:mc="http://schemas.openxmlformats.org/markup-compatibility/2006">
          <mc:Choice Requires="x14">
            <control shapeId="3529" r:id="rId20" name="Option Button 457">
              <controlPr defaultSize="0" autoFill="0" autoLine="0" autoPict="0">
                <anchor moveWithCells="1">
                  <from>
                    <xdr:col>9</xdr:col>
                    <xdr:colOff>47625</xdr:colOff>
                    <xdr:row>73</xdr:row>
                    <xdr:rowOff>47625</xdr:rowOff>
                  </from>
                  <to>
                    <xdr:col>10</xdr:col>
                    <xdr:colOff>38100</xdr:colOff>
                    <xdr:row>73</xdr:row>
                    <xdr:rowOff>876300</xdr:rowOff>
                  </to>
                </anchor>
              </controlPr>
            </control>
          </mc:Choice>
        </mc:AlternateContent>
        <mc:AlternateContent xmlns:mc="http://schemas.openxmlformats.org/markup-compatibility/2006">
          <mc:Choice Requires="x14">
            <control shapeId="3531" r:id="rId21" name="Option Button 459">
              <controlPr defaultSize="0" autoFill="0" autoLine="0" autoPict="0">
                <anchor moveWithCells="1">
                  <from>
                    <xdr:col>10</xdr:col>
                    <xdr:colOff>47625</xdr:colOff>
                    <xdr:row>72</xdr:row>
                    <xdr:rowOff>85725</xdr:rowOff>
                  </from>
                  <to>
                    <xdr:col>11</xdr:col>
                    <xdr:colOff>38100</xdr:colOff>
                    <xdr:row>72</xdr:row>
                    <xdr:rowOff>933450</xdr:rowOff>
                  </to>
                </anchor>
              </controlPr>
            </control>
          </mc:Choice>
        </mc:AlternateContent>
        <mc:AlternateContent xmlns:mc="http://schemas.openxmlformats.org/markup-compatibility/2006">
          <mc:Choice Requires="x14">
            <control shapeId="3532" r:id="rId22" name="Option Button 460">
              <controlPr defaultSize="0" autoFill="0" autoLine="0" autoPict="0">
                <anchor moveWithCells="1">
                  <from>
                    <xdr:col>9</xdr:col>
                    <xdr:colOff>47625</xdr:colOff>
                    <xdr:row>68</xdr:row>
                    <xdr:rowOff>9525</xdr:rowOff>
                  </from>
                  <to>
                    <xdr:col>10</xdr:col>
                    <xdr:colOff>38100</xdr:colOff>
                    <xdr:row>68</xdr:row>
                    <xdr:rowOff>495300</xdr:rowOff>
                  </to>
                </anchor>
              </controlPr>
            </control>
          </mc:Choice>
        </mc:AlternateContent>
        <mc:AlternateContent xmlns:mc="http://schemas.openxmlformats.org/markup-compatibility/2006">
          <mc:Choice Requires="x14">
            <control shapeId="3533" r:id="rId23" name="Option Button 461">
              <controlPr defaultSize="0" autoFill="0" autoLine="0" autoPict="0">
                <anchor moveWithCells="1">
                  <from>
                    <xdr:col>9</xdr:col>
                    <xdr:colOff>47625</xdr:colOff>
                    <xdr:row>69</xdr:row>
                    <xdr:rowOff>9525</xdr:rowOff>
                  </from>
                  <to>
                    <xdr:col>10</xdr:col>
                    <xdr:colOff>38100</xdr:colOff>
                    <xdr:row>69</xdr:row>
                    <xdr:rowOff>495300</xdr:rowOff>
                  </to>
                </anchor>
              </controlPr>
            </control>
          </mc:Choice>
        </mc:AlternateContent>
        <mc:AlternateContent xmlns:mc="http://schemas.openxmlformats.org/markup-compatibility/2006">
          <mc:Choice Requires="x14">
            <control shapeId="3534" r:id="rId24" name="Option Button 462">
              <controlPr defaultSize="0" autoFill="0" autoLine="0" autoPict="0">
                <anchor moveWithCells="1">
                  <from>
                    <xdr:col>9</xdr:col>
                    <xdr:colOff>47625</xdr:colOff>
                    <xdr:row>65</xdr:row>
                    <xdr:rowOff>9525</xdr:rowOff>
                  </from>
                  <to>
                    <xdr:col>10</xdr:col>
                    <xdr:colOff>38100</xdr:colOff>
                    <xdr:row>65</xdr:row>
                    <xdr:rowOff>495300</xdr:rowOff>
                  </to>
                </anchor>
              </controlPr>
            </control>
          </mc:Choice>
        </mc:AlternateContent>
        <mc:AlternateContent xmlns:mc="http://schemas.openxmlformats.org/markup-compatibility/2006">
          <mc:Choice Requires="x14">
            <control shapeId="3535" r:id="rId25" name="Option Button 463">
              <controlPr defaultSize="0" autoFill="0" autoLine="0" autoPict="0">
                <anchor moveWithCells="1">
                  <from>
                    <xdr:col>9</xdr:col>
                    <xdr:colOff>47625</xdr:colOff>
                    <xdr:row>62</xdr:row>
                    <xdr:rowOff>9525</xdr:rowOff>
                  </from>
                  <to>
                    <xdr:col>10</xdr:col>
                    <xdr:colOff>38100</xdr:colOff>
                    <xdr:row>62</xdr:row>
                    <xdr:rowOff>495300</xdr:rowOff>
                  </to>
                </anchor>
              </controlPr>
            </control>
          </mc:Choice>
        </mc:AlternateContent>
        <mc:AlternateContent xmlns:mc="http://schemas.openxmlformats.org/markup-compatibility/2006">
          <mc:Choice Requires="x14">
            <control shapeId="3537" r:id="rId26" name="Option Button 465">
              <controlPr defaultSize="0" autoFill="0" autoLine="0" autoPict="0">
                <anchor moveWithCells="1">
                  <from>
                    <xdr:col>8</xdr:col>
                    <xdr:colOff>219075</xdr:colOff>
                    <xdr:row>24</xdr:row>
                    <xdr:rowOff>9525</xdr:rowOff>
                  </from>
                  <to>
                    <xdr:col>9</xdr:col>
                    <xdr:colOff>276225</xdr:colOff>
                    <xdr:row>24</xdr:row>
                    <xdr:rowOff>228600</xdr:rowOff>
                  </to>
                </anchor>
              </controlPr>
            </control>
          </mc:Choice>
        </mc:AlternateContent>
        <mc:AlternateContent xmlns:mc="http://schemas.openxmlformats.org/markup-compatibility/2006">
          <mc:Choice Requires="x14">
            <control shapeId="3538" r:id="rId27" name="Option Button 466">
              <controlPr defaultSize="0" autoFill="0" autoLine="0" autoPict="0">
                <anchor moveWithCells="1">
                  <from>
                    <xdr:col>11</xdr:col>
                    <xdr:colOff>28575</xdr:colOff>
                    <xdr:row>24</xdr:row>
                    <xdr:rowOff>9525</xdr:rowOff>
                  </from>
                  <to>
                    <xdr:col>11</xdr:col>
                    <xdr:colOff>400050</xdr:colOff>
                    <xdr:row>24</xdr:row>
                    <xdr:rowOff>228600</xdr:rowOff>
                  </to>
                </anchor>
              </controlPr>
            </control>
          </mc:Choice>
        </mc:AlternateContent>
        <mc:AlternateContent xmlns:mc="http://schemas.openxmlformats.org/markup-compatibility/2006">
          <mc:Choice Requires="x14">
            <control shapeId="3539" r:id="rId28" name="Check Box 467">
              <controlPr defaultSize="0" autoFill="0" autoLine="0" autoPict="0">
                <anchor moveWithCells="1">
                  <from>
                    <xdr:col>11</xdr:col>
                    <xdr:colOff>180975</xdr:colOff>
                    <xdr:row>72</xdr:row>
                    <xdr:rowOff>352425</xdr:rowOff>
                  </from>
                  <to>
                    <xdr:col>11</xdr:col>
                    <xdr:colOff>485775</xdr:colOff>
                    <xdr:row>72</xdr:row>
                    <xdr:rowOff>647700</xdr:rowOff>
                  </to>
                </anchor>
              </controlPr>
            </control>
          </mc:Choice>
        </mc:AlternateContent>
        <mc:AlternateContent xmlns:mc="http://schemas.openxmlformats.org/markup-compatibility/2006">
          <mc:Choice Requires="x14">
            <control shapeId="3540" r:id="rId29" name="Check Box 468">
              <controlPr defaultSize="0" autoFill="0" autoLine="0" autoPict="0">
                <anchor moveWithCells="1">
                  <from>
                    <xdr:col>11</xdr:col>
                    <xdr:colOff>180975</xdr:colOff>
                    <xdr:row>73</xdr:row>
                    <xdr:rowOff>352425</xdr:rowOff>
                  </from>
                  <to>
                    <xdr:col>11</xdr:col>
                    <xdr:colOff>485775</xdr:colOff>
                    <xdr:row>73</xdr:row>
                    <xdr:rowOff>571500</xdr:rowOff>
                  </to>
                </anchor>
              </controlPr>
            </control>
          </mc:Choice>
        </mc:AlternateContent>
        <mc:AlternateContent xmlns:mc="http://schemas.openxmlformats.org/markup-compatibility/2006">
          <mc:Choice Requires="x14">
            <control shapeId="3541" r:id="rId30" name="Check Box 469">
              <controlPr defaultSize="0" autoFill="0" autoLine="0" autoPict="0">
                <anchor moveWithCells="1">
                  <from>
                    <xdr:col>11</xdr:col>
                    <xdr:colOff>180975</xdr:colOff>
                    <xdr:row>78</xdr:row>
                    <xdr:rowOff>152400</xdr:rowOff>
                  </from>
                  <to>
                    <xdr:col>11</xdr:col>
                    <xdr:colOff>485775</xdr:colOff>
                    <xdr:row>78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indexed="13"/>
    <pageSetUpPr fitToPage="1"/>
  </sheetPr>
  <dimension ref="A1:L83"/>
  <sheetViews>
    <sheetView showGridLines="0" zoomScale="85" zoomScaleNormal="85" zoomScaleSheetLayoutView="100" workbookViewId="0">
      <selection activeCell="C10" sqref="C10"/>
    </sheetView>
  </sheetViews>
  <sheetFormatPr baseColWidth="10" defaultRowHeight="12.75" x14ac:dyDescent="0.2"/>
  <cols>
    <col min="1" max="1" width="22.140625" customWidth="1"/>
    <col min="2" max="2" width="12.7109375" customWidth="1"/>
    <col min="3" max="3" width="16.28515625" customWidth="1"/>
    <col min="4" max="4" width="13.7109375" customWidth="1"/>
    <col min="5" max="5" width="15.42578125" customWidth="1"/>
    <col min="6" max="6" width="11.85546875" customWidth="1"/>
    <col min="7" max="7" width="12.5703125" hidden="1" customWidth="1"/>
    <col min="8" max="8" width="0" hidden="1" customWidth="1"/>
  </cols>
  <sheetData>
    <row r="1" spans="1:9" ht="19.5" thickTop="1" thickBot="1" x14ac:dyDescent="0.3">
      <c r="A1" s="391" t="s">
        <v>18</v>
      </c>
      <c r="B1" s="392"/>
      <c r="C1" s="392"/>
      <c r="D1" s="392"/>
      <c r="E1" s="392"/>
      <c r="F1" s="393"/>
    </row>
    <row r="2" spans="1:9" ht="18.75" thickTop="1" x14ac:dyDescent="0.25">
      <c r="A2" s="14"/>
      <c r="B2" s="14"/>
      <c r="C2" s="15"/>
      <c r="D2" s="16"/>
      <c r="E2" s="16"/>
      <c r="F2" s="16"/>
      <c r="G2" s="4"/>
      <c r="H2" s="4"/>
      <c r="I2" s="4"/>
    </row>
    <row r="3" spans="1:9" ht="13.5" thickBot="1" x14ac:dyDescent="0.25">
      <c r="A3" s="14"/>
      <c r="B3" s="14"/>
      <c r="C3" s="14"/>
      <c r="D3" s="14"/>
      <c r="E3" s="14"/>
      <c r="F3" s="14"/>
    </row>
    <row r="4" spans="1:9" ht="13.5" thickTop="1" x14ac:dyDescent="0.2">
      <c r="A4" s="397" t="s">
        <v>13</v>
      </c>
      <c r="B4" s="398"/>
      <c r="C4" s="398"/>
      <c r="D4" s="399"/>
      <c r="E4" s="14"/>
      <c r="F4" s="14"/>
    </row>
    <row r="5" spans="1:9" x14ac:dyDescent="0.2">
      <c r="A5" s="394" t="s">
        <v>1</v>
      </c>
      <c r="B5" s="401" t="s">
        <v>21</v>
      </c>
      <c r="C5" s="402" t="s">
        <v>120</v>
      </c>
      <c r="D5" s="403" t="s">
        <v>22</v>
      </c>
      <c r="E5" s="412"/>
      <c r="F5" s="413"/>
    </row>
    <row r="6" spans="1:9" x14ac:dyDescent="0.2">
      <c r="A6" s="394"/>
      <c r="B6" s="401"/>
      <c r="C6" s="401"/>
      <c r="D6" s="403"/>
      <c r="E6" s="17"/>
      <c r="F6" s="200"/>
      <c r="G6" s="3"/>
    </row>
    <row r="7" spans="1:9" x14ac:dyDescent="0.2">
      <c r="A7" s="406" t="s">
        <v>29</v>
      </c>
      <c r="B7" s="407"/>
      <c r="C7" s="407"/>
      <c r="D7" s="408"/>
      <c r="E7" s="17"/>
      <c r="F7" s="17"/>
      <c r="G7" s="3"/>
    </row>
    <row r="8" spans="1:9" x14ac:dyDescent="0.2">
      <c r="A8" s="24" t="str">
        <f>'Formulaire de base'!C39</f>
        <v>Pavé de béton</v>
      </c>
      <c r="B8" s="19">
        <f>'Formulaire de base'!E39</f>
        <v>0</v>
      </c>
      <c r="C8" s="20">
        <f>'Formulaire de base'!G39</f>
        <v>0.9</v>
      </c>
      <c r="D8" s="21">
        <f t="shared" ref="D8:D13" si="0">C8*B8</f>
        <v>0</v>
      </c>
      <c r="E8" s="17"/>
      <c r="F8" s="17"/>
      <c r="G8" s="3"/>
    </row>
    <row r="9" spans="1:9" x14ac:dyDescent="0.2">
      <c r="A9" s="24" t="str">
        <f>'Formulaire de base'!C40</f>
        <v>Asphalte</v>
      </c>
      <c r="B9" s="19">
        <f>'Formulaire de base'!E40</f>
        <v>0</v>
      </c>
      <c r="C9" s="20">
        <f>'Formulaire de base'!G40</f>
        <v>0.95</v>
      </c>
      <c r="D9" s="21">
        <f t="shared" si="0"/>
        <v>0</v>
      </c>
      <c r="E9" s="17"/>
      <c r="F9" s="17"/>
      <c r="G9" s="3"/>
    </row>
    <row r="10" spans="1:9" x14ac:dyDescent="0.2">
      <c r="A10" s="24" t="str">
        <f>'Formulaire de base'!C41</f>
        <v>Béton</v>
      </c>
      <c r="B10" s="19">
        <f>'Formulaire de base'!E41</f>
        <v>0</v>
      </c>
      <c r="C10" s="20">
        <f>'Formulaire de base'!G41</f>
        <v>1</v>
      </c>
      <c r="D10" s="21">
        <f t="shared" si="0"/>
        <v>0</v>
      </c>
      <c r="E10" s="22"/>
      <c r="F10" s="23"/>
      <c r="G10" s="2"/>
    </row>
    <row r="11" spans="1:9" x14ac:dyDescent="0.2">
      <c r="A11" s="18" t="str">
        <f>'Formulaire de base'!C42</f>
        <v>Toit de bâtiment</v>
      </c>
      <c r="B11" s="19">
        <f>'Formulaire de base'!E42</f>
        <v>0</v>
      </c>
      <c r="C11" s="20">
        <f>'Formulaire de base'!G42</f>
        <v>0.95</v>
      </c>
      <c r="D11" s="21">
        <f t="shared" si="0"/>
        <v>0</v>
      </c>
      <c r="E11" s="22"/>
      <c r="F11" s="23"/>
      <c r="G11" s="2"/>
    </row>
    <row r="12" spans="1:9" x14ac:dyDescent="0.2">
      <c r="A12" s="18">
        <f>'Formulaire de base'!C43</f>
        <v>0</v>
      </c>
      <c r="B12" s="19">
        <f>'Formulaire de base'!E43</f>
        <v>0</v>
      </c>
      <c r="C12" s="20">
        <f>'Formulaire de base'!G43</f>
        <v>0</v>
      </c>
      <c r="D12" s="21">
        <f t="shared" si="0"/>
        <v>0</v>
      </c>
      <c r="E12" s="22"/>
      <c r="F12" s="23"/>
      <c r="G12" s="2"/>
    </row>
    <row r="13" spans="1:9" x14ac:dyDescent="0.2">
      <c r="A13" s="18">
        <f>'Formulaire de base'!C44</f>
        <v>0</v>
      </c>
      <c r="B13" s="19">
        <f>'Formulaire de base'!E44</f>
        <v>0</v>
      </c>
      <c r="C13" s="20">
        <f>'Formulaire de base'!G44</f>
        <v>0</v>
      </c>
      <c r="D13" s="21">
        <f t="shared" si="0"/>
        <v>0</v>
      </c>
      <c r="E13" s="22"/>
      <c r="F13" s="23"/>
      <c r="G13" s="2"/>
    </row>
    <row r="14" spans="1:9" x14ac:dyDescent="0.2">
      <c r="A14" s="409" t="s">
        <v>30</v>
      </c>
      <c r="B14" s="410"/>
      <c r="C14" s="410"/>
      <c r="D14" s="411"/>
      <c r="E14" s="22"/>
      <c r="F14" s="23"/>
      <c r="G14" s="2"/>
    </row>
    <row r="15" spans="1:9" x14ac:dyDescent="0.2">
      <c r="A15" s="18" t="str">
        <f>'Formulaire de base'!C47</f>
        <v>Gazon</v>
      </c>
      <c r="B15" s="19">
        <f>'Formulaire de base'!E47</f>
        <v>0</v>
      </c>
      <c r="C15" s="20">
        <f>'Formulaire de base'!G47</f>
        <v>0.5</v>
      </c>
      <c r="D15" s="21">
        <f>B15*C15</f>
        <v>0</v>
      </c>
      <c r="E15" s="22"/>
      <c r="F15" s="23"/>
      <c r="G15" s="2"/>
    </row>
    <row r="16" spans="1:9" x14ac:dyDescent="0.2">
      <c r="A16" s="18">
        <f>'Formulaire de base'!C48</f>
        <v>0</v>
      </c>
      <c r="B16" s="19">
        <f>'Formulaire de base'!E48</f>
        <v>0</v>
      </c>
      <c r="C16" s="20">
        <f>'Formulaire de base'!G48</f>
        <v>0</v>
      </c>
      <c r="D16" s="21">
        <f>B16*C16</f>
        <v>0</v>
      </c>
      <c r="E16" s="22"/>
      <c r="F16" s="23"/>
      <c r="G16" s="2"/>
    </row>
    <row r="17" spans="1:12" ht="13.5" thickBot="1" x14ac:dyDescent="0.25">
      <c r="A17" s="18">
        <f>'Formulaire de base'!C49</f>
        <v>0</v>
      </c>
      <c r="B17" s="19">
        <f>'Formulaire de base'!E49</f>
        <v>0</v>
      </c>
      <c r="C17" s="20">
        <f>'Formulaire de base'!G49</f>
        <v>0</v>
      </c>
      <c r="D17" s="21">
        <f>B17*C17</f>
        <v>0</v>
      </c>
      <c r="E17" s="22"/>
      <c r="F17" s="23"/>
      <c r="G17" s="2"/>
    </row>
    <row r="18" spans="1:12" ht="14.25" thickTop="1" thickBot="1" x14ac:dyDescent="0.25">
      <c r="A18" s="25" t="s">
        <v>5</v>
      </c>
      <c r="B18" s="26">
        <f>SUM(B8:B13)+ SUM(B15:B17)</f>
        <v>0</v>
      </c>
      <c r="C18" s="162" t="str">
        <f>IF(B18=0,"0",(SUM(D8:D13)+SUM(D15:D17))/B18)</f>
        <v>0</v>
      </c>
      <c r="D18" s="27">
        <f>B18*C18</f>
        <v>0</v>
      </c>
      <c r="E18" s="22"/>
      <c r="F18" s="23"/>
      <c r="G18" s="2"/>
    </row>
    <row r="19" spans="1:12" ht="15.75" thickTop="1" x14ac:dyDescent="0.25">
      <c r="A19" s="395" t="s">
        <v>14</v>
      </c>
      <c r="B19" s="396"/>
      <c r="C19" s="50">
        <f>B18*0.0001</f>
        <v>0</v>
      </c>
      <c r="D19" s="28" t="s">
        <v>17</v>
      </c>
      <c r="E19" s="29"/>
      <c r="F19" s="23"/>
      <c r="G19" s="2"/>
    </row>
    <row r="20" spans="1:12" ht="15.75" thickBot="1" x14ac:dyDescent="0.3">
      <c r="A20" s="404" t="s">
        <v>4</v>
      </c>
      <c r="B20" s="405"/>
      <c r="C20" s="215">
        <f>C19*'Formulaire de base'!H52</f>
        <v>0</v>
      </c>
      <c r="D20" s="30" t="s">
        <v>15</v>
      </c>
      <c r="E20" s="167">
        <f>C20/1000</f>
        <v>0</v>
      </c>
      <c r="F20" s="166" t="s">
        <v>97</v>
      </c>
    </row>
    <row r="21" spans="1:12" ht="13.5" thickTop="1" x14ac:dyDescent="0.2">
      <c r="A21" s="14"/>
      <c r="B21" s="29"/>
      <c r="C21" s="23"/>
      <c r="D21" s="29"/>
      <c r="E21" s="14"/>
      <c r="F21" s="31"/>
    </row>
    <row r="22" spans="1:12" x14ac:dyDescent="0.2">
      <c r="A22" s="14"/>
      <c r="B22" s="14"/>
      <c r="C22" s="14"/>
      <c r="D22" s="14"/>
      <c r="E22" s="14"/>
      <c r="F22" s="31"/>
    </row>
    <row r="23" spans="1:12" x14ac:dyDescent="0.2">
      <c r="A23" s="400" t="s">
        <v>6</v>
      </c>
      <c r="B23" s="400"/>
      <c r="C23" s="14">
        <v>50</v>
      </c>
      <c r="D23" s="14" t="s">
        <v>11</v>
      </c>
      <c r="E23" s="14"/>
      <c r="F23" s="14"/>
    </row>
    <row r="24" spans="1:12" ht="13.5" thickBot="1" x14ac:dyDescent="0.25">
      <c r="A24" s="14"/>
      <c r="B24" s="14"/>
      <c r="C24" s="14"/>
      <c r="D24" s="14"/>
      <c r="E24" s="14"/>
      <c r="F24" s="14"/>
    </row>
    <row r="25" spans="1:12" ht="36" customHeight="1" thickTop="1" x14ac:dyDescent="0.2">
      <c r="A25" s="385" t="s">
        <v>19</v>
      </c>
      <c r="B25" s="386"/>
      <c r="C25" s="386"/>
      <c r="D25" s="386"/>
      <c r="E25" s="386"/>
      <c r="F25" s="387"/>
    </row>
    <row r="26" spans="1:12" ht="48" x14ac:dyDescent="0.2">
      <c r="A26" s="32" t="s">
        <v>7</v>
      </c>
      <c r="B26" s="33" t="s">
        <v>8</v>
      </c>
      <c r="C26" s="33" t="s">
        <v>124</v>
      </c>
      <c r="D26" s="33" t="s">
        <v>123</v>
      </c>
      <c r="E26" s="33" t="s">
        <v>122</v>
      </c>
      <c r="F26" s="34" t="s">
        <v>9</v>
      </c>
      <c r="G26" s="100" t="s">
        <v>57</v>
      </c>
    </row>
    <row r="27" spans="1:12" x14ac:dyDescent="0.2">
      <c r="A27" s="388" t="s">
        <v>24</v>
      </c>
      <c r="B27" s="389"/>
      <c r="C27" s="389"/>
      <c r="D27" s="389"/>
      <c r="E27" s="389"/>
      <c r="F27" s="390"/>
    </row>
    <row r="28" spans="1:12" x14ac:dyDescent="0.2">
      <c r="A28" s="35"/>
      <c r="B28" s="165" t="s">
        <v>98</v>
      </c>
      <c r="C28" s="36" t="s">
        <v>125</v>
      </c>
      <c r="D28" s="201" t="s">
        <v>126</v>
      </c>
      <c r="E28" s="201" t="s">
        <v>127</v>
      </c>
      <c r="F28" s="37" t="s">
        <v>128</v>
      </c>
    </row>
    <row r="29" spans="1:12" x14ac:dyDescent="0.2">
      <c r="A29" s="38">
        <v>1</v>
      </c>
      <c r="B29" s="39">
        <v>2</v>
      </c>
      <c r="C29" s="39">
        <v>3</v>
      </c>
      <c r="D29" s="39">
        <v>4</v>
      </c>
      <c r="E29" s="40" t="s">
        <v>121</v>
      </c>
      <c r="F29" s="41">
        <v>6</v>
      </c>
      <c r="G29" s="104"/>
    </row>
    <row r="30" spans="1:12" ht="15" thickBot="1" x14ac:dyDescent="0.25">
      <c r="A30" s="42" t="s">
        <v>10</v>
      </c>
      <c r="B30" s="43" t="s">
        <v>16</v>
      </c>
      <c r="C30" s="199" t="s">
        <v>119</v>
      </c>
      <c r="D30" s="199" t="s">
        <v>119</v>
      </c>
      <c r="E30" s="164" t="s">
        <v>97</v>
      </c>
      <c r="F30" s="198" t="s">
        <v>118</v>
      </c>
      <c r="G30" s="103" t="s">
        <v>15</v>
      </c>
    </row>
    <row r="31" spans="1:12" ht="13.5" thickTop="1" x14ac:dyDescent="0.2">
      <c r="A31" s="191">
        <v>5</v>
      </c>
      <c r="B31" s="44">
        <f>40.5*POWER(A31/60,-0.727)</f>
        <v>246.61517075071643</v>
      </c>
      <c r="C31" s="44">
        <f>IF($B$18=0,"0",0.278*($B$18/1000000)*$C$18*B31)*1000</f>
        <v>0</v>
      </c>
      <c r="D31" s="44">
        <f>$C$20</f>
        <v>0</v>
      </c>
      <c r="E31" s="44">
        <f>C31-D31</f>
        <v>0</v>
      </c>
      <c r="F31" s="45">
        <f t="shared" ref="F31:F78" si="1">E31*A31*60/1000</f>
        <v>0</v>
      </c>
      <c r="G31" s="101" t="e">
        <f>#REF!+#REF!</f>
        <v>#REF!</v>
      </c>
      <c r="H31" s="1"/>
      <c r="J31" s="101"/>
      <c r="L31" s="101"/>
    </row>
    <row r="32" spans="1:12" x14ac:dyDescent="0.2">
      <c r="A32" s="192">
        <v>10</v>
      </c>
      <c r="B32" s="46">
        <f t="shared" ref="B32:B78" si="2">40.5*POWER(A32/60,-0.727)</f>
        <v>148.99475563437409</v>
      </c>
      <c r="C32" s="44">
        <f t="shared" ref="C32:C78" si="3">IF($B$18=0,"0",0.278*($B$18/1000000)*$C$18*B32)*1000</f>
        <v>0</v>
      </c>
      <c r="D32" s="46">
        <f t="shared" ref="D32:D65" si="4">$C$20</f>
        <v>0</v>
      </c>
      <c r="E32" s="44">
        <f t="shared" ref="E32:E78" si="5">C32-D32</f>
        <v>0</v>
      </c>
      <c r="F32" s="47">
        <f t="shared" si="1"/>
        <v>0</v>
      </c>
      <c r="G32" s="101" t="e">
        <f>#REF!+#REF!</f>
        <v>#REF!</v>
      </c>
      <c r="H32" s="1"/>
    </row>
    <row r="33" spans="1:8" x14ac:dyDescent="0.2">
      <c r="A33" s="192">
        <v>15</v>
      </c>
      <c r="B33" s="46">
        <f t="shared" si="2"/>
        <v>110.95647137721083</v>
      </c>
      <c r="C33" s="44">
        <f t="shared" si="3"/>
        <v>0</v>
      </c>
      <c r="D33" s="46">
        <f t="shared" si="4"/>
        <v>0</v>
      </c>
      <c r="E33" s="44">
        <f t="shared" si="5"/>
        <v>0</v>
      </c>
      <c r="F33" s="47">
        <f t="shared" si="1"/>
        <v>0</v>
      </c>
      <c r="G33" s="101" t="e">
        <f>#REF!+#REF!</f>
        <v>#REF!</v>
      </c>
      <c r="H33" s="1"/>
    </row>
    <row r="34" spans="1:8" x14ac:dyDescent="0.2">
      <c r="A34" s="192">
        <v>20</v>
      </c>
      <c r="B34" s="46">
        <f t="shared" si="2"/>
        <v>90.016510902269175</v>
      </c>
      <c r="C34" s="44">
        <f t="shared" si="3"/>
        <v>0</v>
      </c>
      <c r="D34" s="46">
        <f t="shared" si="4"/>
        <v>0</v>
      </c>
      <c r="E34" s="44">
        <f t="shared" si="5"/>
        <v>0</v>
      </c>
      <c r="F34" s="47">
        <f t="shared" si="1"/>
        <v>0</v>
      </c>
      <c r="G34" s="101" t="e">
        <f>#REF!+#REF!</f>
        <v>#REF!</v>
      </c>
      <c r="H34" s="1"/>
    </row>
    <row r="35" spans="1:8" x14ac:dyDescent="0.2">
      <c r="A35" s="192">
        <v>25</v>
      </c>
      <c r="B35" s="46">
        <f t="shared" si="2"/>
        <v>76.536499612789029</v>
      </c>
      <c r="C35" s="44">
        <f t="shared" si="3"/>
        <v>0</v>
      </c>
      <c r="D35" s="46">
        <f t="shared" si="4"/>
        <v>0</v>
      </c>
      <c r="E35" s="44">
        <f t="shared" si="5"/>
        <v>0</v>
      </c>
      <c r="F35" s="47">
        <f t="shared" si="1"/>
        <v>0</v>
      </c>
      <c r="G35" s="101" t="e">
        <f>#REF!+#REF!</f>
        <v>#REF!</v>
      </c>
    </row>
    <row r="36" spans="1:8" x14ac:dyDescent="0.2">
      <c r="A36" s="192">
        <v>30</v>
      </c>
      <c r="B36" s="46">
        <f t="shared" si="2"/>
        <v>67.035342102334639</v>
      </c>
      <c r="C36" s="44">
        <f t="shared" si="3"/>
        <v>0</v>
      </c>
      <c r="D36" s="46">
        <f t="shared" si="4"/>
        <v>0</v>
      </c>
      <c r="E36" s="44">
        <f t="shared" si="5"/>
        <v>0</v>
      </c>
      <c r="F36" s="47">
        <f t="shared" si="1"/>
        <v>0</v>
      </c>
      <c r="G36" s="101" t="e">
        <f>#REF!+#REF!</f>
        <v>#REF!</v>
      </c>
    </row>
    <row r="37" spans="1:8" x14ac:dyDescent="0.2">
      <c r="A37" s="192">
        <v>35</v>
      </c>
      <c r="B37" s="46">
        <f t="shared" si="2"/>
        <v>59.928514693812751</v>
      </c>
      <c r="C37" s="44">
        <f t="shared" si="3"/>
        <v>0</v>
      </c>
      <c r="D37" s="46">
        <f t="shared" si="4"/>
        <v>0</v>
      </c>
      <c r="E37" s="44">
        <f t="shared" si="5"/>
        <v>0</v>
      </c>
      <c r="F37" s="47">
        <f t="shared" si="1"/>
        <v>0</v>
      </c>
      <c r="G37" s="101" t="e">
        <f>#REF!+#REF!</f>
        <v>#REF!</v>
      </c>
    </row>
    <row r="38" spans="1:8" x14ac:dyDescent="0.2">
      <c r="A38" s="192">
        <v>40</v>
      </c>
      <c r="B38" s="46">
        <f t="shared" si="2"/>
        <v>54.384278161458575</v>
      </c>
      <c r="C38" s="44">
        <f t="shared" si="3"/>
        <v>0</v>
      </c>
      <c r="D38" s="46">
        <f t="shared" si="4"/>
        <v>0</v>
      </c>
      <c r="E38" s="44">
        <f t="shared" si="5"/>
        <v>0</v>
      </c>
      <c r="F38" s="47">
        <f t="shared" si="1"/>
        <v>0</v>
      </c>
      <c r="G38" s="101" t="e">
        <f>#REF!+#REF!</f>
        <v>#REF!</v>
      </c>
    </row>
    <row r="39" spans="1:8" x14ac:dyDescent="0.2">
      <c r="A39" s="192">
        <v>45</v>
      </c>
      <c r="B39" s="46">
        <f t="shared" si="2"/>
        <v>49.921253842596542</v>
      </c>
      <c r="C39" s="44">
        <f t="shared" si="3"/>
        <v>0</v>
      </c>
      <c r="D39" s="46">
        <f t="shared" si="4"/>
        <v>0</v>
      </c>
      <c r="E39" s="44">
        <f t="shared" si="5"/>
        <v>0</v>
      </c>
      <c r="F39" s="47">
        <f t="shared" si="1"/>
        <v>0</v>
      </c>
      <c r="G39" s="101" t="e">
        <f>#REF!+#REF!</f>
        <v>#REF!</v>
      </c>
    </row>
    <row r="40" spans="1:8" x14ac:dyDescent="0.2">
      <c r="A40" s="192">
        <v>50</v>
      </c>
      <c r="B40" s="46">
        <f t="shared" si="2"/>
        <v>46.240209076370206</v>
      </c>
      <c r="C40" s="44">
        <f>IF($B$18=0,"0",0.278*($B$18/1000000)*$C$18*B40)*1000</f>
        <v>0</v>
      </c>
      <c r="D40" s="46">
        <f>$C$20</f>
        <v>0</v>
      </c>
      <c r="E40" s="44">
        <f>C40-D40</f>
        <v>0</v>
      </c>
      <c r="F40" s="47">
        <f>E40*A40*60/1000</f>
        <v>0</v>
      </c>
      <c r="G40" s="101" t="e">
        <f>#REF!+#REF!</f>
        <v>#REF!</v>
      </c>
    </row>
    <row r="41" spans="1:8" x14ac:dyDescent="0.2">
      <c r="A41" s="192">
        <v>55</v>
      </c>
      <c r="B41" s="46">
        <f t="shared" si="2"/>
        <v>43.144685440602515</v>
      </c>
      <c r="C41" s="44">
        <f t="shared" si="3"/>
        <v>0</v>
      </c>
      <c r="D41" s="46">
        <f t="shared" si="4"/>
        <v>0</v>
      </c>
      <c r="E41" s="44">
        <f t="shared" si="5"/>
        <v>0</v>
      </c>
      <c r="F41" s="47">
        <f t="shared" si="1"/>
        <v>0</v>
      </c>
      <c r="G41" s="101" t="e">
        <f>#REF!+#REF!</f>
        <v>#REF!</v>
      </c>
    </row>
    <row r="42" spans="1:8" x14ac:dyDescent="0.2">
      <c r="A42" s="192">
        <v>60</v>
      </c>
      <c r="B42" s="46">
        <f t="shared" si="2"/>
        <v>40.5</v>
      </c>
      <c r="C42" s="44">
        <f t="shared" si="3"/>
        <v>0</v>
      </c>
      <c r="D42" s="46">
        <f t="shared" si="4"/>
        <v>0</v>
      </c>
      <c r="E42" s="44">
        <f t="shared" si="5"/>
        <v>0</v>
      </c>
      <c r="F42" s="47">
        <f t="shared" si="1"/>
        <v>0</v>
      </c>
      <c r="G42" s="101" t="e">
        <f>#REF!+#REF!</f>
        <v>#REF!</v>
      </c>
    </row>
    <row r="43" spans="1:8" x14ac:dyDescent="0.2">
      <c r="A43" s="192">
        <v>75</v>
      </c>
      <c r="B43" s="46">
        <f t="shared" si="2"/>
        <v>34.435107551361632</v>
      </c>
      <c r="C43" s="44">
        <f t="shared" si="3"/>
        <v>0</v>
      </c>
      <c r="D43" s="46">
        <f t="shared" si="4"/>
        <v>0</v>
      </c>
      <c r="E43" s="44">
        <f t="shared" si="5"/>
        <v>0</v>
      </c>
      <c r="F43" s="47">
        <f t="shared" si="1"/>
        <v>0</v>
      </c>
      <c r="G43" s="101" t="e">
        <f>#REF!+#REF!</f>
        <v>#REF!</v>
      </c>
    </row>
    <row r="44" spans="1:8" x14ac:dyDescent="0.2">
      <c r="A44" s="192">
        <v>90</v>
      </c>
      <c r="B44" s="46">
        <f t="shared" si="2"/>
        <v>30.160370891204067</v>
      </c>
      <c r="C44" s="44">
        <f t="shared" si="3"/>
        <v>0</v>
      </c>
      <c r="D44" s="46">
        <f t="shared" si="4"/>
        <v>0</v>
      </c>
      <c r="E44" s="44">
        <f t="shared" si="5"/>
        <v>0</v>
      </c>
      <c r="F44" s="47">
        <f t="shared" si="1"/>
        <v>0</v>
      </c>
      <c r="G44" s="101" t="e">
        <f>#REF!+#REF!</f>
        <v>#REF!</v>
      </c>
    </row>
    <row r="45" spans="1:8" x14ac:dyDescent="0.2">
      <c r="A45" s="192">
        <v>105</v>
      </c>
      <c r="B45" s="46">
        <f t="shared" si="2"/>
        <v>26.962885150420032</v>
      </c>
      <c r="C45" s="44">
        <f t="shared" si="3"/>
        <v>0</v>
      </c>
      <c r="D45" s="46">
        <f t="shared" si="4"/>
        <v>0</v>
      </c>
      <c r="E45" s="44">
        <f t="shared" si="5"/>
        <v>0</v>
      </c>
      <c r="F45" s="47">
        <f t="shared" si="1"/>
        <v>0</v>
      </c>
      <c r="G45" s="101" t="e">
        <f>#REF!+#REF!</f>
        <v>#REF!</v>
      </c>
    </row>
    <row r="46" spans="1:8" x14ac:dyDescent="0.2">
      <c r="A46" s="192">
        <v>120</v>
      </c>
      <c r="B46" s="46">
        <f t="shared" si="2"/>
        <v>24.468436328646337</v>
      </c>
      <c r="C46" s="44">
        <f t="shared" si="3"/>
        <v>0</v>
      </c>
      <c r="D46" s="46">
        <f t="shared" si="4"/>
        <v>0</v>
      </c>
      <c r="E46" s="44">
        <f t="shared" si="5"/>
        <v>0</v>
      </c>
      <c r="F46" s="47">
        <f t="shared" si="1"/>
        <v>0</v>
      </c>
      <c r="G46" s="101" t="e">
        <f>#REF!+#REF!</f>
        <v>#REF!</v>
      </c>
      <c r="H46" s="1"/>
    </row>
    <row r="47" spans="1:8" x14ac:dyDescent="0.2">
      <c r="A47" s="192">
        <v>150</v>
      </c>
      <c r="B47" s="46">
        <f t="shared" si="2"/>
        <v>20.804277446681002</v>
      </c>
      <c r="C47" s="44">
        <f t="shared" si="3"/>
        <v>0</v>
      </c>
      <c r="D47" s="46">
        <f t="shared" si="4"/>
        <v>0</v>
      </c>
      <c r="E47" s="44">
        <f t="shared" si="5"/>
        <v>0</v>
      </c>
      <c r="F47" s="47">
        <f t="shared" si="1"/>
        <v>0</v>
      </c>
      <c r="G47" s="101" t="e">
        <f>#REF!+#REF!</f>
        <v>#REF!</v>
      </c>
      <c r="H47" s="1"/>
    </row>
    <row r="48" spans="1:8" x14ac:dyDescent="0.2">
      <c r="A48" s="192">
        <v>180</v>
      </c>
      <c r="B48" s="46">
        <f t="shared" si="2"/>
        <v>18.221657155550247</v>
      </c>
      <c r="C48" s="44">
        <f t="shared" si="3"/>
        <v>0</v>
      </c>
      <c r="D48" s="46">
        <f t="shared" si="4"/>
        <v>0</v>
      </c>
      <c r="E48" s="44">
        <f t="shared" si="5"/>
        <v>0</v>
      </c>
      <c r="F48" s="47">
        <f t="shared" si="1"/>
        <v>0</v>
      </c>
      <c r="G48" s="101" t="e">
        <f>#REF!+#REF!</f>
        <v>#REF!</v>
      </c>
      <c r="H48" s="1"/>
    </row>
    <row r="49" spans="1:8" x14ac:dyDescent="0.2">
      <c r="A49" s="192">
        <v>210</v>
      </c>
      <c r="B49" s="46">
        <f t="shared" si="2"/>
        <v>16.28986761826312</v>
      </c>
      <c r="C49" s="44">
        <f t="shared" si="3"/>
        <v>0</v>
      </c>
      <c r="D49" s="46">
        <f t="shared" si="4"/>
        <v>0</v>
      </c>
      <c r="E49" s="44">
        <f t="shared" si="5"/>
        <v>0</v>
      </c>
      <c r="F49" s="47">
        <f t="shared" si="1"/>
        <v>0</v>
      </c>
      <c r="G49" s="101" t="e">
        <f>#REF!+#REF!</f>
        <v>#REF!</v>
      </c>
      <c r="H49" s="1"/>
    </row>
    <row r="50" spans="1:8" x14ac:dyDescent="0.2">
      <c r="A50" s="192">
        <v>240</v>
      </c>
      <c r="B50" s="46">
        <f t="shared" si="2"/>
        <v>14.782824107877031</v>
      </c>
      <c r="C50" s="44">
        <f t="shared" si="3"/>
        <v>0</v>
      </c>
      <c r="D50" s="46">
        <f t="shared" si="4"/>
        <v>0</v>
      </c>
      <c r="E50" s="44">
        <f t="shared" si="5"/>
        <v>0</v>
      </c>
      <c r="F50" s="47">
        <f t="shared" si="1"/>
        <v>0</v>
      </c>
      <c r="G50" s="101" t="e">
        <f>#REF!+#REF!</f>
        <v>#REF!</v>
      </c>
      <c r="H50" s="1"/>
    </row>
    <row r="51" spans="1:8" x14ac:dyDescent="0.2">
      <c r="A51" s="192">
        <v>270</v>
      </c>
      <c r="B51" s="46">
        <f t="shared" si="2"/>
        <v>13.56967748305575</v>
      </c>
      <c r="C51" s="44">
        <f t="shared" si="3"/>
        <v>0</v>
      </c>
      <c r="D51" s="46">
        <f t="shared" si="4"/>
        <v>0</v>
      </c>
      <c r="E51" s="44">
        <f t="shared" si="5"/>
        <v>0</v>
      </c>
      <c r="F51" s="47">
        <f t="shared" si="1"/>
        <v>0</v>
      </c>
      <c r="G51" s="101" t="e">
        <f>#REF!+#REF!</f>
        <v>#REF!</v>
      </c>
      <c r="H51" s="1"/>
    </row>
    <row r="52" spans="1:8" x14ac:dyDescent="0.2">
      <c r="A52" s="192">
        <v>300</v>
      </c>
      <c r="B52" s="46">
        <f t="shared" si="2"/>
        <v>12.569089828829808</v>
      </c>
      <c r="C52" s="44">
        <f t="shared" si="3"/>
        <v>0</v>
      </c>
      <c r="D52" s="46">
        <f t="shared" si="4"/>
        <v>0</v>
      </c>
      <c r="E52" s="44">
        <f t="shared" si="5"/>
        <v>0</v>
      </c>
      <c r="F52" s="47">
        <f t="shared" si="1"/>
        <v>0</v>
      </c>
      <c r="G52" s="101" t="e">
        <f>#REF!+#REF!</f>
        <v>#REF!</v>
      </c>
      <c r="H52" s="1"/>
    </row>
    <row r="53" spans="1:8" x14ac:dyDescent="0.2">
      <c r="A53" s="192">
        <v>330</v>
      </c>
      <c r="B53" s="46">
        <f t="shared" si="2"/>
        <v>11.727659493145772</v>
      </c>
      <c r="C53" s="44">
        <f t="shared" si="3"/>
        <v>0</v>
      </c>
      <c r="D53" s="46">
        <f t="shared" si="4"/>
        <v>0</v>
      </c>
      <c r="E53" s="44">
        <f t="shared" si="5"/>
        <v>0</v>
      </c>
      <c r="F53" s="47">
        <f t="shared" si="1"/>
        <v>0</v>
      </c>
      <c r="G53" s="101" t="e">
        <f>#REF!+#REF!</f>
        <v>#REF!</v>
      </c>
      <c r="H53" s="1"/>
    </row>
    <row r="54" spans="1:8" x14ac:dyDescent="0.2">
      <c r="A54" s="192">
        <v>360</v>
      </c>
      <c r="B54" s="46">
        <f t="shared" si="2"/>
        <v>11.008776738592694</v>
      </c>
      <c r="C54" s="44">
        <f t="shared" si="3"/>
        <v>0</v>
      </c>
      <c r="D54" s="46">
        <f t="shared" si="4"/>
        <v>0</v>
      </c>
      <c r="E54" s="44">
        <f t="shared" si="5"/>
        <v>0</v>
      </c>
      <c r="F54" s="47">
        <f t="shared" si="1"/>
        <v>0</v>
      </c>
      <c r="G54" s="101" t="e">
        <f>#REF!+#REF!</f>
        <v>#REF!</v>
      </c>
      <c r="H54" s="1"/>
    </row>
    <row r="55" spans="1:8" x14ac:dyDescent="0.2">
      <c r="A55" s="192">
        <v>390</v>
      </c>
      <c r="B55" s="46">
        <f t="shared" si="2"/>
        <v>10.386447086239684</v>
      </c>
      <c r="C55" s="44">
        <f t="shared" si="3"/>
        <v>0</v>
      </c>
      <c r="D55" s="46">
        <f t="shared" si="4"/>
        <v>0</v>
      </c>
      <c r="E55" s="44">
        <f t="shared" si="5"/>
        <v>0</v>
      </c>
      <c r="F55" s="47">
        <f t="shared" si="1"/>
        <v>0</v>
      </c>
      <c r="G55" s="101" t="e">
        <f>#REF!+#REF!</f>
        <v>#REF!</v>
      </c>
      <c r="H55" s="1"/>
    </row>
    <row r="56" spans="1:8" x14ac:dyDescent="0.2">
      <c r="A56" s="192">
        <v>420</v>
      </c>
      <c r="B56" s="46">
        <f t="shared" si="2"/>
        <v>9.8416688548036753</v>
      </c>
      <c r="C56" s="44">
        <f t="shared" si="3"/>
        <v>0</v>
      </c>
      <c r="D56" s="46">
        <f t="shared" si="4"/>
        <v>0</v>
      </c>
      <c r="E56" s="44">
        <f t="shared" si="5"/>
        <v>0</v>
      </c>
      <c r="F56" s="47">
        <f t="shared" si="1"/>
        <v>0</v>
      </c>
      <c r="G56" s="101" t="e">
        <f>#REF!+#REF!</f>
        <v>#REF!</v>
      </c>
      <c r="H56" s="1"/>
    </row>
    <row r="57" spans="1:8" x14ac:dyDescent="0.2">
      <c r="A57" s="192">
        <v>450</v>
      </c>
      <c r="B57" s="46">
        <f t="shared" si="2"/>
        <v>9.360207679070804</v>
      </c>
      <c r="C57" s="44">
        <f t="shared" si="3"/>
        <v>0</v>
      </c>
      <c r="D57" s="46">
        <f t="shared" si="4"/>
        <v>0</v>
      </c>
      <c r="E57" s="44">
        <f t="shared" si="5"/>
        <v>0</v>
      </c>
      <c r="F57" s="47">
        <f t="shared" si="1"/>
        <v>0</v>
      </c>
      <c r="G57" s="101" t="e">
        <f>#REF!+#REF!</f>
        <v>#REF!</v>
      </c>
      <c r="H57" s="1"/>
    </row>
    <row r="58" spans="1:8" x14ac:dyDescent="0.2">
      <c r="A58" s="192">
        <v>480</v>
      </c>
      <c r="B58" s="46">
        <f t="shared" si="2"/>
        <v>8.9311750726214143</v>
      </c>
      <c r="C58" s="44">
        <f t="shared" si="3"/>
        <v>0</v>
      </c>
      <c r="D58" s="46">
        <f t="shared" si="4"/>
        <v>0</v>
      </c>
      <c r="E58" s="44">
        <f t="shared" si="5"/>
        <v>0</v>
      </c>
      <c r="F58" s="47">
        <f t="shared" si="1"/>
        <v>0</v>
      </c>
      <c r="G58" s="101" t="e">
        <f>#REF!+#REF!</f>
        <v>#REF!</v>
      </c>
      <c r="H58" s="1"/>
    </row>
    <row r="59" spans="1:8" x14ac:dyDescent="0.2">
      <c r="A59" s="192">
        <v>510</v>
      </c>
      <c r="B59" s="46">
        <f t="shared" si="2"/>
        <v>8.5460900413770737</v>
      </c>
      <c r="C59" s="44">
        <f t="shared" si="3"/>
        <v>0</v>
      </c>
      <c r="D59" s="46">
        <f t="shared" si="4"/>
        <v>0</v>
      </c>
      <c r="E59" s="44">
        <f t="shared" si="5"/>
        <v>0</v>
      </c>
      <c r="F59" s="47">
        <f t="shared" si="1"/>
        <v>0</v>
      </c>
      <c r="G59" s="101" t="e">
        <f>#REF!+#REF!</f>
        <v>#REF!</v>
      </c>
      <c r="H59" s="1"/>
    </row>
    <row r="60" spans="1:8" x14ac:dyDescent="0.2">
      <c r="A60" s="192">
        <v>540</v>
      </c>
      <c r="B60" s="46">
        <f t="shared" si="2"/>
        <v>8.1982417159114949</v>
      </c>
      <c r="C60" s="44">
        <f t="shared" si="3"/>
        <v>0</v>
      </c>
      <c r="D60" s="46">
        <f t="shared" si="4"/>
        <v>0</v>
      </c>
      <c r="E60" s="44">
        <f t="shared" si="5"/>
        <v>0</v>
      </c>
      <c r="F60" s="47">
        <f t="shared" si="1"/>
        <v>0</v>
      </c>
      <c r="G60" s="101" t="e">
        <f>#REF!+#REF!</f>
        <v>#REF!</v>
      </c>
      <c r="H60" s="1"/>
    </row>
    <row r="61" spans="1:8" x14ac:dyDescent="0.2">
      <c r="A61" s="192">
        <v>570</v>
      </c>
      <c r="B61" s="46">
        <f t="shared" si="2"/>
        <v>7.8822455892332339</v>
      </c>
      <c r="C61" s="44">
        <f t="shared" si="3"/>
        <v>0</v>
      </c>
      <c r="D61" s="46">
        <f t="shared" si="4"/>
        <v>0</v>
      </c>
      <c r="E61" s="44">
        <f t="shared" si="5"/>
        <v>0</v>
      </c>
      <c r="F61" s="47">
        <f t="shared" si="1"/>
        <v>0</v>
      </c>
      <c r="G61" s="101" t="e">
        <f>#REF!+#REF!</f>
        <v>#REF!</v>
      </c>
      <c r="H61" s="1"/>
    </row>
    <row r="62" spans="1:8" x14ac:dyDescent="0.2">
      <c r="A62" s="192">
        <v>600</v>
      </c>
      <c r="B62" s="193">
        <f t="shared" si="2"/>
        <v>7.5937277576730446</v>
      </c>
      <c r="C62" s="44">
        <f t="shared" si="3"/>
        <v>0</v>
      </c>
      <c r="D62" s="46">
        <f t="shared" si="4"/>
        <v>0</v>
      </c>
      <c r="E62" s="44">
        <f t="shared" si="5"/>
        <v>0</v>
      </c>
      <c r="F62" s="47">
        <f t="shared" si="1"/>
        <v>0</v>
      </c>
      <c r="G62" s="101" t="e">
        <f>#REF!+#REF!</f>
        <v>#REF!</v>
      </c>
      <c r="H62" s="1"/>
    </row>
    <row r="63" spans="1:8" x14ac:dyDescent="0.2">
      <c r="A63" s="192">
        <v>630</v>
      </c>
      <c r="B63" s="193">
        <f t="shared" si="2"/>
        <v>7.3290958728219859</v>
      </c>
      <c r="C63" s="44">
        <f t="shared" si="3"/>
        <v>0</v>
      </c>
      <c r="D63" s="46">
        <f t="shared" si="4"/>
        <v>0</v>
      </c>
      <c r="E63" s="44">
        <f t="shared" si="5"/>
        <v>0</v>
      </c>
      <c r="F63" s="47">
        <f t="shared" si="1"/>
        <v>0</v>
      </c>
      <c r="G63" s="101" t="e">
        <f>#REF!+#REF!</f>
        <v>#REF!</v>
      </c>
      <c r="H63" s="1"/>
    </row>
    <row r="64" spans="1:8" x14ac:dyDescent="0.2">
      <c r="A64" s="192">
        <v>660</v>
      </c>
      <c r="B64" s="193">
        <f t="shared" si="2"/>
        <v>7.0853701133847435</v>
      </c>
      <c r="C64" s="44">
        <f t="shared" si="3"/>
        <v>0</v>
      </c>
      <c r="D64" s="46">
        <f t="shared" si="4"/>
        <v>0</v>
      </c>
      <c r="E64" s="44">
        <f t="shared" si="5"/>
        <v>0</v>
      </c>
      <c r="F64" s="47">
        <f t="shared" si="1"/>
        <v>0</v>
      </c>
      <c r="G64" s="101" t="e">
        <f>#REF!+#REF!</f>
        <v>#REF!</v>
      </c>
      <c r="H64" s="1"/>
    </row>
    <row r="65" spans="1:8" x14ac:dyDescent="0.2">
      <c r="A65" s="192">
        <v>690</v>
      </c>
      <c r="B65" s="193">
        <f t="shared" si="2"/>
        <v>6.8600565105891933</v>
      </c>
      <c r="C65" s="44">
        <f t="shared" si="3"/>
        <v>0</v>
      </c>
      <c r="D65" s="46">
        <f t="shared" si="4"/>
        <v>0</v>
      </c>
      <c r="E65" s="44">
        <f t="shared" si="5"/>
        <v>0</v>
      </c>
      <c r="F65" s="47">
        <f t="shared" si="1"/>
        <v>0</v>
      </c>
      <c r="G65" s="101" t="e">
        <f>#REF!+#REF!</f>
        <v>#REF!</v>
      </c>
      <c r="H65" s="1"/>
    </row>
    <row r="66" spans="1:8" x14ac:dyDescent="0.2">
      <c r="A66" s="192">
        <v>720</v>
      </c>
      <c r="B66" s="193">
        <f t="shared" si="2"/>
        <v>6.6510506835688448</v>
      </c>
      <c r="C66" s="44">
        <f t="shared" si="3"/>
        <v>0</v>
      </c>
      <c r="D66" s="46">
        <f>$C$20</f>
        <v>0</v>
      </c>
      <c r="E66" s="44">
        <f t="shared" si="5"/>
        <v>0</v>
      </c>
      <c r="F66" s="47">
        <f t="shared" si="1"/>
        <v>0</v>
      </c>
      <c r="G66" s="101" t="e">
        <f>#REF!+#REF!</f>
        <v>#REF!</v>
      </c>
      <c r="H66" s="1"/>
    </row>
    <row r="67" spans="1:8" x14ac:dyDescent="0.2">
      <c r="A67" s="194">
        <v>780</v>
      </c>
      <c r="B67" s="195">
        <f t="shared" si="2"/>
        <v>6.2750646718644418</v>
      </c>
      <c r="C67" s="46">
        <f t="shared" si="3"/>
        <v>0</v>
      </c>
      <c r="D67" s="46">
        <f t="shared" ref="D67:D78" si="6">$C$20</f>
        <v>0</v>
      </c>
      <c r="E67" s="44">
        <f t="shared" si="5"/>
        <v>0</v>
      </c>
      <c r="F67" s="47">
        <f t="shared" si="1"/>
        <v>0</v>
      </c>
      <c r="G67" s="101"/>
      <c r="H67" s="1"/>
    </row>
    <row r="68" spans="1:8" x14ac:dyDescent="0.2">
      <c r="A68" s="192">
        <v>840</v>
      </c>
      <c r="B68" s="195">
        <f t="shared" si="2"/>
        <v>5.9459320429971729</v>
      </c>
      <c r="C68" s="46">
        <f t="shared" si="3"/>
        <v>0</v>
      </c>
      <c r="D68" s="46">
        <f t="shared" si="6"/>
        <v>0</v>
      </c>
      <c r="E68" s="44">
        <f t="shared" si="5"/>
        <v>0</v>
      </c>
      <c r="F68" s="47">
        <f t="shared" si="1"/>
        <v>0</v>
      </c>
      <c r="G68" s="101"/>
      <c r="H68" s="1"/>
    </row>
    <row r="69" spans="1:8" x14ac:dyDescent="0.2">
      <c r="A69" s="194">
        <v>900</v>
      </c>
      <c r="B69" s="195">
        <f t="shared" si="2"/>
        <v>5.6550529782284054</v>
      </c>
      <c r="C69" s="46">
        <f t="shared" si="3"/>
        <v>0</v>
      </c>
      <c r="D69" s="46">
        <f t="shared" si="6"/>
        <v>0</v>
      </c>
      <c r="E69" s="44">
        <f t="shared" si="5"/>
        <v>0</v>
      </c>
      <c r="F69" s="47">
        <f t="shared" si="1"/>
        <v>0</v>
      </c>
      <c r="G69" s="101"/>
      <c r="H69" s="1"/>
    </row>
    <row r="70" spans="1:8" x14ac:dyDescent="0.2">
      <c r="A70" s="192">
        <v>960</v>
      </c>
      <c r="B70" s="195">
        <f t="shared" si="2"/>
        <v>5.39584910134396</v>
      </c>
      <c r="C70" s="46">
        <f t="shared" si="3"/>
        <v>0</v>
      </c>
      <c r="D70" s="46">
        <f t="shared" si="6"/>
        <v>0</v>
      </c>
      <c r="E70" s="44">
        <f t="shared" si="5"/>
        <v>0</v>
      </c>
      <c r="F70" s="47">
        <f t="shared" si="1"/>
        <v>0</v>
      </c>
      <c r="G70" s="101"/>
      <c r="H70" s="1"/>
    </row>
    <row r="71" spans="1:8" x14ac:dyDescent="0.2">
      <c r="A71" s="194">
        <v>1020</v>
      </c>
      <c r="B71" s="195">
        <f t="shared" si="2"/>
        <v>5.1631965441065057</v>
      </c>
      <c r="C71" s="46">
        <f t="shared" si="3"/>
        <v>0</v>
      </c>
      <c r="D71" s="46">
        <f t="shared" si="6"/>
        <v>0</v>
      </c>
      <c r="E71" s="44">
        <f t="shared" si="5"/>
        <v>0</v>
      </c>
      <c r="F71" s="47">
        <f t="shared" si="1"/>
        <v>0</v>
      </c>
      <c r="G71" s="101"/>
      <c r="H71" s="1"/>
    </row>
    <row r="72" spans="1:8" x14ac:dyDescent="0.2">
      <c r="A72" s="192">
        <v>1080</v>
      </c>
      <c r="B72" s="195">
        <f t="shared" si="2"/>
        <v>4.9530408748798198</v>
      </c>
      <c r="C72" s="46">
        <f t="shared" si="3"/>
        <v>0</v>
      </c>
      <c r="D72" s="46">
        <f t="shared" si="6"/>
        <v>0</v>
      </c>
      <c r="E72" s="44">
        <f t="shared" si="5"/>
        <v>0</v>
      </c>
      <c r="F72" s="47">
        <f t="shared" si="1"/>
        <v>0</v>
      </c>
      <c r="G72" s="101"/>
      <c r="H72" s="1"/>
    </row>
    <row r="73" spans="1:8" x14ac:dyDescent="0.2">
      <c r="A73" s="194">
        <v>1140</v>
      </c>
      <c r="B73" s="195">
        <f t="shared" si="2"/>
        <v>4.762128995726095</v>
      </c>
      <c r="C73" s="46">
        <f t="shared" si="3"/>
        <v>0</v>
      </c>
      <c r="D73" s="46">
        <f t="shared" si="6"/>
        <v>0</v>
      </c>
      <c r="E73" s="44">
        <f t="shared" si="5"/>
        <v>0</v>
      </c>
      <c r="F73" s="47">
        <f t="shared" si="1"/>
        <v>0</v>
      </c>
      <c r="G73" s="101"/>
      <c r="H73" s="1"/>
    </row>
    <row r="74" spans="1:8" x14ac:dyDescent="0.2">
      <c r="A74" s="192">
        <v>1200</v>
      </c>
      <c r="B74" s="195">
        <f t="shared" si="2"/>
        <v>4.5878183737209204</v>
      </c>
      <c r="C74" s="46">
        <f t="shared" si="3"/>
        <v>0</v>
      </c>
      <c r="D74" s="46">
        <f t="shared" si="6"/>
        <v>0</v>
      </c>
      <c r="E74" s="44">
        <f t="shared" si="5"/>
        <v>0</v>
      </c>
      <c r="F74" s="47">
        <f t="shared" si="1"/>
        <v>0</v>
      </c>
      <c r="G74" s="101"/>
      <c r="H74" s="1"/>
    </row>
    <row r="75" spans="1:8" x14ac:dyDescent="0.2">
      <c r="A75" s="194">
        <v>1260</v>
      </c>
      <c r="B75" s="195">
        <f t="shared" si="2"/>
        <v>4.4279386595231944</v>
      </c>
      <c r="C75" s="46">
        <f t="shared" si="3"/>
        <v>0</v>
      </c>
      <c r="D75" s="46">
        <f t="shared" si="6"/>
        <v>0</v>
      </c>
      <c r="E75" s="44">
        <f t="shared" si="5"/>
        <v>0</v>
      </c>
      <c r="F75" s="47">
        <f t="shared" si="1"/>
        <v>0</v>
      </c>
      <c r="G75" s="101"/>
      <c r="H75" s="1"/>
    </row>
    <row r="76" spans="1:8" x14ac:dyDescent="0.2">
      <c r="A76" s="192">
        <v>1320</v>
      </c>
      <c r="B76" s="195">
        <f t="shared" si="2"/>
        <v>4.2806895675123018</v>
      </c>
      <c r="C76" s="46">
        <f t="shared" si="3"/>
        <v>0</v>
      </c>
      <c r="D76" s="46">
        <f t="shared" si="6"/>
        <v>0</v>
      </c>
      <c r="E76" s="44">
        <f t="shared" si="5"/>
        <v>0</v>
      </c>
      <c r="F76" s="47">
        <f t="shared" si="1"/>
        <v>0</v>
      </c>
      <c r="G76" s="101"/>
      <c r="H76" s="1"/>
    </row>
    <row r="77" spans="1:8" x14ac:dyDescent="0.2">
      <c r="A77" s="194">
        <v>1380</v>
      </c>
      <c r="B77" s="195">
        <f t="shared" si="2"/>
        <v>4.1445643442041336</v>
      </c>
      <c r="C77" s="46">
        <f t="shared" si="3"/>
        <v>0</v>
      </c>
      <c r="D77" s="46">
        <f t="shared" si="6"/>
        <v>0</v>
      </c>
      <c r="E77" s="44">
        <f t="shared" si="5"/>
        <v>0</v>
      </c>
      <c r="F77" s="47">
        <f t="shared" si="1"/>
        <v>0</v>
      </c>
      <c r="G77" s="101"/>
      <c r="H77" s="1"/>
    </row>
    <row r="78" spans="1:8" x14ac:dyDescent="0.2">
      <c r="A78" s="192">
        <v>1440</v>
      </c>
      <c r="B78" s="195">
        <f t="shared" si="2"/>
        <v>4.0182916091235539</v>
      </c>
      <c r="C78" s="46">
        <f t="shared" si="3"/>
        <v>0</v>
      </c>
      <c r="D78" s="46">
        <f t="shared" si="6"/>
        <v>0</v>
      </c>
      <c r="E78" s="44">
        <f t="shared" si="5"/>
        <v>0</v>
      </c>
      <c r="F78" s="47">
        <f t="shared" si="1"/>
        <v>0</v>
      </c>
      <c r="G78" s="101"/>
      <c r="H78" s="1"/>
    </row>
    <row r="79" spans="1:8" ht="13.5" thickBot="1" x14ac:dyDescent="0.25">
      <c r="A79" s="48" t="s">
        <v>12</v>
      </c>
      <c r="B79" s="49"/>
      <c r="C79" s="49"/>
      <c r="D79" s="49"/>
      <c r="E79" s="160"/>
      <c r="F79" s="161">
        <f>MAX(F31:F78)</f>
        <v>0</v>
      </c>
      <c r="G79" s="102" t="e">
        <f>MAX(G31:G66)</f>
        <v>#REF!</v>
      </c>
    </row>
    <row r="80" spans="1:8" ht="6" customHeight="1" thickTop="1" x14ac:dyDescent="0.2">
      <c r="A80" s="206"/>
      <c r="B80" s="207"/>
      <c r="C80" s="207"/>
      <c r="D80" s="207"/>
      <c r="E80" s="208"/>
      <c r="F80" s="209"/>
    </row>
    <row r="81" spans="1:6" ht="20.100000000000001" customHeight="1" x14ac:dyDescent="0.25">
      <c r="A81" s="210"/>
      <c r="B81" s="202"/>
      <c r="C81" s="202"/>
      <c r="D81" s="203" t="s">
        <v>129</v>
      </c>
      <c r="E81" s="204">
        <f>F79</f>
        <v>0</v>
      </c>
      <c r="F81" s="205" t="s">
        <v>130</v>
      </c>
    </row>
    <row r="82" spans="1:6" ht="6" customHeight="1" thickBot="1" x14ac:dyDescent="0.25">
      <c r="A82" s="211"/>
      <c r="B82" s="212"/>
      <c r="C82" s="212"/>
      <c r="D82" s="212"/>
      <c r="E82" s="213"/>
      <c r="F82" s="214"/>
    </row>
    <row r="83" spans="1:6" ht="13.5" thickTop="1" x14ac:dyDescent="0.2"/>
  </sheetData>
  <sheetProtection password="DEB9" sheet="1" objects="1" scenarios="1"/>
  <mergeCells count="14">
    <mergeCell ref="A25:F25"/>
    <mergeCell ref="A27:F27"/>
    <mergeCell ref="A1:F1"/>
    <mergeCell ref="A5:A6"/>
    <mergeCell ref="A19:B19"/>
    <mergeCell ref="A4:D4"/>
    <mergeCell ref="A23:B23"/>
    <mergeCell ref="B5:B6"/>
    <mergeCell ref="C5:C6"/>
    <mergeCell ref="D5:D6"/>
    <mergeCell ref="A20:B20"/>
    <mergeCell ref="A7:D7"/>
    <mergeCell ref="A14:D14"/>
    <mergeCell ref="E5:F5"/>
  </mergeCells>
  <phoneticPr fontId="2" type="noConversion"/>
  <conditionalFormatting sqref="G79">
    <cfRule type="cellIs" dxfId="0" priority="1" stopIfTrue="1" operator="equal">
      <formula>$D$31</formula>
    </cfRule>
  </conditionalFormatting>
  <printOptions verticalCentered="1"/>
  <pageMargins left="0.78740157480314998" right="0.78740157480314998" top="0.98425196850393704" bottom="0.98425196850393704" header="0.511811023622047" footer="0.511811023622047"/>
  <pageSetup scale="58" orientation="portrait" horizontalDpi="4294967293" r:id="rId1"/>
  <headerFooter alignWithMargins="0">
    <oddHeader>&amp;L&amp;"Arial,Gras"&amp;12Cité de Dorval
&amp;"Arial,Normal"&amp;9Service des Travaux publics
Division de l'Ingénierie municipale</oddHeader>
    <oddFooter>&amp;LFREP - Calcul du volume à retenir et du débit autorisé&amp;CPage &amp;P de &amp;N&amp;R&amp;F
Dernière mise à jour : 05-06-2013</oddFooter>
  </headerFooter>
  <rowBreaks count="1" manualBreakCount="1">
    <brk id="77" max="7" man="1"/>
  </rowBreaks>
  <colBreaks count="1" manualBreakCount="1">
    <brk id="2" max="8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Formulaire de base</vt:lpstr>
      <vt:lpstr>Volume à retenir</vt:lpstr>
      <vt:lpstr>'Formulaire de base'!Print_Area</vt:lpstr>
      <vt:lpstr>'Volume à retenir'!Print_Area</vt:lpstr>
      <vt:lpstr>'Formulaire de base'!Zone_d_impression</vt:lpstr>
    </vt:vector>
  </TitlesOfParts>
  <Company>Utilisation personnelle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Hélène Gagnon</dc:creator>
  <cp:lastModifiedBy>Gauthier, Sébastien</cp:lastModifiedBy>
  <cp:lastPrinted>2024-06-10T17:53:37Z</cp:lastPrinted>
  <dcterms:created xsi:type="dcterms:W3CDTF">2002-12-01T19:21:12Z</dcterms:created>
  <dcterms:modified xsi:type="dcterms:W3CDTF">2024-06-10T19:01:47Z</dcterms:modified>
</cp:coreProperties>
</file>